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Department Budget" sheetId="1" r:id="rId1"/>
    <sheet name="FY 2019 Tax Impact" sheetId="2" r:id="rId2"/>
    <sheet name="Salaries and Wages" sheetId="3" r:id="rId3"/>
    <sheet name="Expenses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xlnm.Print_Area" localSheetId="0">'Department Budget'!$A$1:$I$688</definedName>
  </definedNames>
  <calcPr fullCalcOnLoad="1"/>
</workbook>
</file>

<file path=xl/sharedStrings.xml><?xml version="1.0" encoding="utf-8"?>
<sst xmlns="http://schemas.openxmlformats.org/spreadsheetml/2006/main" count="1538" uniqueCount="178">
  <si>
    <t>PERCENT</t>
  </si>
  <si>
    <t>DEPARTMENT/DESCRIPTION</t>
  </si>
  <si>
    <t>ACTUAL</t>
  </si>
  <si>
    <t>CHANGE</t>
  </si>
  <si>
    <t>LINE</t>
  </si>
  <si>
    <t>APPROPRIATED</t>
  </si>
  <si>
    <t>DEPARTMENT</t>
  </si>
  <si>
    <t>REQUEST</t>
  </si>
  <si>
    <t>TOWN MANAGER</t>
  </si>
  <si>
    <t>MODERATOR</t>
  </si>
  <si>
    <t>BUDGET</t>
  </si>
  <si>
    <t>FINCOM</t>
  </si>
  <si>
    <t>Salaries</t>
  </si>
  <si>
    <t>Expenses</t>
  </si>
  <si>
    <t>DEPARTMENTAL TOTAL</t>
  </si>
  <si>
    <t>BOARD OF SELECTMEN</t>
  </si>
  <si>
    <t>Wages</t>
  </si>
  <si>
    <t>Engineering/Consultant</t>
  </si>
  <si>
    <t>Minor Capital</t>
  </si>
  <si>
    <t xml:space="preserve">         TOWN OF GROTON</t>
  </si>
  <si>
    <t>FINANCE COMMITTEE</t>
  </si>
  <si>
    <t>Reserve Fund</t>
  </si>
  <si>
    <t>TOWN ACCOUNTANT</t>
  </si>
  <si>
    <t>BOARD OF ASSESSORS</t>
  </si>
  <si>
    <t>Legal Expense</t>
  </si>
  <si>
    <t>TREASURER/TAX COLLECTOR</t>
  </si>
  <si>
    <t>Tax Title</t>
  </si>
  <si>
    <t>Bond Cost</t>
  </si>
  <si>
    <t>TOWN COUNSEL</t>
  </si>
  <si>
    <t>Salary</t>
  </si>
  <si>
    <t>GIS STEERING COMMITTEE</t>
  </si>
  <si>
    <t>TOWN CLERK</t>
  </si>
  <si>
    <t>Stipend</t>
  </si>
  <si>
    <t>STREET LIGHTS</t>
  </si>
  <si>
    <t>STREET LISTINGS</t>
  </si>
  <si>
    <t>CONSERVATION COMMISSION</t>
  </si>
  <si>
    <t>Engineering &amp; Legal</t>
  </si>
  <si>
    <t>PLANNING BOARD</t>
  </si>
  <si>
    <t>M.R.P.C. Assessment</t>
  </si>
  <si>
    <t>Legal Budget</t>
  </si>
  <si>
    <t>ZONING BOARD OF APPEALS</t>
  </si>
  <si>
    <t>MUNICIPAL BUILDING AND PROPERTY MAINTENANCE</t>
  </si>
  <si>
    <t>INSURANCE &amp; BONDING</t>
  </si>
  <si>
    <t>Insurance &amp; Bonding</t>
  </si>
  <si>
    <t>Salary/Stipend</t>
  </si>
  <si>
    <t>TOWN REPORT</t>
  </si>
  <si>
    <t>HISTORIC DISTRICT COMMISSION</t>
  </si>
  <si>
    <t>TOTAL GENERAL GOVERNMENT</t>
  </si>
  <si>
    <t>POLICE DEPARTMENT</t>
  </si>
  <si>
    <t>Lease or Purchase of Cruisers</t>
  </si>
  <si>
    <t>PS Building (Expenses)</t>
  </si>
  <si>
    <t>FIRE DEPARTMENT</t>
  </si>
  <si>
    <t>GROTON WATER FIRE PROTECTION</t>
  </si>
  <si>
    <t>West Groton Water District</t>
  </si>
  <si>
    <t>Groton Water Department</t>
  </si>
  <si>
    <t>BUILDING INSPECTOR</t>
  </si>
  <si>
    <t>MECHANICAL INSPECTOR</t>
  </si>
  <si>
    <t>Fee Salaries</t>
  </si>
  <si>
    <t>SEALER OF WEIGHTS &amp; MEASURES</t>
  </si>
  <si>
    <t>EARTH REMOVAL INSPECTOR</t>
  </si>
  <si>
    <t>ANIMAL INSPECTOR</t>
  </si>
  <si>
    <t>ANIMAL CONTROL OFFICER</t>
  </si>
  <si>
    <t>EMERGENCY MANAGEMENT AGENCY</t>
  </si>
  <si>
    <t>DOG OFFICER</t>
  </si>
  <si>
    <t>POLICE &amp; FIRE COMMUNICATIONS</t>
  </si>
  <si>
    <t>NASHOBA VALLEY REGIONAL TECHNICAL HIGH SCHOOL</t>
  </si>
  <si>
    <t>Operating Expenses</t>
  </si>
  <si>
    <t>GROTON-DUNSTABLE REGIONAL SCHOOL DISTRICT</t>
  </si>
  <si>
    <t>Debt Service, Excluded</t>
  </si>
  <si>
    <t>Debt Service, Unexcluded</t>
  </si>
  <si>
    <t>TOTAL SCHOOLS</t>
  </si>
  <si>
    <t>GENERAL GOVERNMENT</t>
  </si>
  <si>
    <t>PROTECTION OF PERSONS AND PROPERTY</t>
  </si>
  <si>
    <t>REGIONAL SCHOOL DISTRICT BUDGETS</t>
  </si>
  <si>
    <t xml:space="preserve">SNOW AND ICE </t>
  </si>
  <si>
    <t>Overtime</t>
  </si>
  <si>
    <t>Hired Equipment</t>
  </si>
  <si>
    <t>TREE WARDEN BUDGET</t>
  </si>
  <si>
    <t>Trees</t>
  </si>
  <si>
    <t>Tree Work</t>
  </si>
  <si>
    <t>GRAVES REGISTRATION</t>
  </si>
  <si>
    <t>Contract Expenses</t>
  </si>
  <si>
    <t>OLD BURYING GROUND COMMITTEE</t>
  </si>
  <si>
    <t>BOARD OF HEALTH</t>
  </si>
  <si>
    <t>Nursing Services</t>
  </si>
  <si>
    <t>Nashoba Health District</t>
  </si>
  <si>
    <t>Herbert Lipton MH</t>
  </si>
  <si>
    <t>Eng/Consult/Landfill Monitoring</t>
  </si>
  <si>
    <t>SOLID WASTE DISPOSAL</t>
  </si>
  <si>
    <t>Tipping Fees</t>
  </si>
  <si>
    <t>North Central SW Coop</t>
  </si>
  <si>
    <t>CARE OF VETERAN GRAVES</t>
  </si>
  <si>
    <t>LIBRARY AND CITIZEN'S SERVICES</t>
  </si>
  <si>
    <t>COUNCIL ON AGING</t>
  </si>
  <si>
    <t>SENIOR CENTER VAN</t>
  </si>
  <si>
    <t>VETERAN'S SERVICE OFFICER</t>
  </si>
  <si>
    <t>Veterans' Benefits</t>
  </si>
  <si>
    <t>LIBRARY</t>
  </si>
  <si>
    <t>PARKS DEPARTMENT</t>
  </si>
  <si>
    <t>COMMEMORATIONS &amp; CELEBRATIONS</t>
  </si>
  <si>
    <t>Fireworks</t>
  </si>
  <si>
    <t>WATER SAFETY</t>
  </si>
  <si>
    <t>Expenses and Minor Capital</t>
  </si>
  <si>
    <t>WEED MANAGEMENT</t>
  </si>
  <si>
    <t>Expenses:  Weed Harvester</t>
  </si>
  <si>
    <t>Expenses:  Great Lakes</t>
  </si>
  <si>
    <t>DEBT SERVICE</t>
  </si>
  <si>
    <t>Short Term Debt - Principal - Town</t>
  </si>
  <si>
    <t>TOTAL DEBT SERVICE</t>
  </si>
  <si>
    <t>EMPLOYEE BENEFITS</t>
  </si>
  <si>
    <t>GENERAL BENEFITS</t>
  </si>
  <si>
    <t>County Retirement</t>
  </si>
  <si>
    <t>State Retirement</t>
  </si>
  <si>
    <t>Unemployment Compensation</t>
  </si>
  <si>
    <t>INSURANCE</t>
  </si>
  <si>
    <t>Life Insurance</t>
  </si>
  <si>
    <t>Medicare/Social Security</t>
  </si>
  <si>
    <t>TOTAL EMPLOYEE BENEFITS</t>
  </si>
  <si>
    <t>GRAND TOTAL - TOWN BUDGET</t>
  </si>
  <si>
    <t>ELECTIONS &amp; BOARD OF REGISTRARS</t>
  </si>
  <si>
    <t>TAX BILL</t>
  </si>
  <si>
    <t>Capital Budget Request</t>
  </si>
  <si>
    <t>ADDITIONAL APPROPRIATIONS</t>
  </si>
  <si>
    <t>Cherry Sheet Offsets</t>
  </si>
  <si>
    <t>Snow and Ice Deficit</t>
  </si>
  <si>
    <t>State and County Charges</t>
  </si>
  <si>
    <t>Allowance for Abatements/Exemptions</t>
  </si>
  <si>
    <t xml:space="preserve">AVERAGE </t>
  </si>
  <si>
    <t xml:space="preserve">PERCENT OF </t>
  </si>
  <si>
    <t>AMOUNT TO BE RAISED BY TAXATION</t>
  </si>
  <si>
    <t>LESS ESTIMATED RECEIPTS AND OTHER REVENUE SOURCES</t>
  </si>
  <si>
    <t>AVERAGE TAX BILL</t>
  </si>
  <si>
    <t>PERCENTAGE OF TAX LEVY</t>
  </si>
  <si>
    <t>TOWN OF GROTON</t>
  </si>
  <si>
    <t>TAX IMPACT BY INDIVIDUAL DEPARTMENTS</t>
  </si>
  <si>
    <t>Out of District Placement</t>
  </si>
  <si>
    <t>Insurance Deductible Reserve - Liability</t>
  </si>
  <si>
    <t>Insurance Deductible Reserve - 111F</t>
  </si>
  <si>
    <t>LAND USE DEPARTMENTS</t>
  </si>
  <si>
    <t>TOTAL LAND USE DEPARTMENTS</t>
  </si>
  <si>
    <t xml:space="preserve">TOTAL PROTECTION OF </t>
  </si>
  <si>
    <t>PERSONS AND PROPERTY</t>
  </si>
  <si>
    <t>DEPARTMENT OF PUBLIC WORKS</t>
  </si>
  <si>
    <t>HIGHWAY DEPARTMENT</t>
  </si>
  <si>
    <t>TOTAL DEPARTMENT OF</t>
  </si>
  <si>
    <t>PUBLIC WORKS</t>
  </si>
  <si>
    <t>DEPARTMENT TOTAL</t>
  </si>
  <si>
    <t xml:space="preserve">TOTAL LIBRARY AND </t>
  </si>
  <si>
    <t>CITIZEN SERVICES</t>
  </si>
  <si>
    <t>HUMAN RESOURCES</t>
  </si>
  <si>
    <t>INFORMATION TECHNOLOGY</t>
  </si>
  <si>
    <t>Highway Maintenance</t>
  </si>
  <si>
    <t>POSTAGE/TOWN HALL EXPENSES</t>
  </si>
  <si>
    <t>Telephone Expenses</t>
  </si>
  <si>
    <t>GROTON COUNTRY CLUB</t>
  </si>
  <si>
    <t>Performance Evaluations</t>
  </si>
  <si>
    <t>Long Term Debt - Principal Excluded</t>
  </si>
  <si>
    <t>Long Term Debt - Principal Non-Excluded</t>
  </si>
  <si>
    <t>Long Term Debt - Interest - Excluded</t>
  </si>
  <si>
    <t>Long Term Debt - Interest - Non-Excluded</t>
  </si>
  <si>
    <t>Office Supplies</t>
  </si>
  <si>
    <t>Health Insurance/Employee Expenses</t>
  </si>
  <si>
    <t>Property Maint. &amp; Improvements</t>
  </si>
  <si>
    <t>FY 2016</t>
  </si>
  <si>
    <t>Short Term Debt - Interest - Town</t>
  </si>
  <si>
    <t>Mental Health</t>
  </si>
  <si>
    <t>FY 2017</t>
  </si>
  <si>
    <t xml:space="preserve"> </t>
  </si>
  <si>
    <t>FY 2018</t>
  </si>
  <si>
    <t xml:space="preserve">             </t>
  </si>
  <si>
    <t>Offset Reciepts</t>
  </si>
  <si>
    <t>LIBRARY AND CITIZEN SERVICES</t>
  </si>
  <si>
    <t xml:space="preserve">          FISCAL YEAR 2019</t>
  </si>
  <si>
    <t>FY 2019</t>
  </si>
  <si>
    <t>FISCAL YEAR 2019</t>
  </si>
  <si>
    <t>Revised: 12/15/2017</t>
  </si>
  <si>
    <t>Capital Assessment</t>
  </si>
  <si>
    <t>Voted 04/30/18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</si>
</sst>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dddd\,\ mmmm\ dd\,\ yyyy"/>
    <numFmt numFmtId="167" formatCode="[$-409]h:mm:ss\ AM/PM"/>
    <numFmt numFmtId="168" formatCode="_(&quot;$&quot;* #,##0.000_);_(&quot;$&quot;* \(#,##0.000\);_(&quot;$&quot;* &quot;-&quot;???_);_(@_)"/>
    <numFmt numFmtId="169" formatCode="_(&quot;$&quot;* #,##0.0_);_(&quot;$&quot;* \(#,##0.0\);_(&quot;$&quot;* &quot;-&quot;_);_(@_)"/>
    <numFmt numFmtId="170" formatCode="_(&quot;$&quot;* #,##0.00_);_(&quot;$&quot;* \(#,##0.00\);_(&quot;$&quot;* &quot;-&quot;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&quot;$&quot;* #,##0.000_);_(&quot;$&quot;* \(#,##0.000\);_(&quot;$&quot;* &quot;-&quot;_);_(@_)"/>
    <numFmt numFmtId="175" formatCode="_(&quot;$&quot;* #,##0.0000_);_(&quot;$&quot;* \(#,##0.0000\);_(&quot;$&quot;* &quot;-&quot;_);_(@_)"/>
    <numFmt numFmtId="176" formatCode="_(&quot;$&quot;* #,##0.00000_);_(&quot;$&quot;* \(#,##0.00000\);_(&quot;$&quot;* &quot;-&quot;_);_(@_)"/>
    <numFmt numFmtId="177" formatCode="_(&quot;$&quot;* #,##0.000000_);_(&quot;$&quot;* \(#,##0.000000\);_(&quot;$&quot;* &quot;-&quot;_);_(@_)"/>
    <numFmt numFmtId="178" formatCode="_(&quot;$&quot;* #,##0.0000000_);_(&quot;$&quot;* \(#,##0.0000000\);_(&quot;$&quot;* &quot;-&quot;_);_(@_)"/>
    <numFmt numFmtId="179" formatCode="_(&quot;$&quot;* #,##0.00000000_);_(&quot;$&quot;* \(#,##0.00000000\);_(&quot;$&quot;* &quot;-&quot;_);_(@_)"/>
    <numFmt numFmtId="180" formatCode="_(&quot;$&quot;* #,##0.000000000_);_(&quot;$&quot;* \(#,##0.000000000\);_(&quot;$&quot;* &quot;-&quot;_);_(@_)"/>
    <numFmt numFmtId="181" formatCode="_(&quot;$&quot;* #,##0.0000000000_);_(&quot;$&quot;* \(#,##0.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2" fontId="0" fillId="0" borderId="0" xfId="0" applyNumberFormat="1" applyAlignment="1">
      <alignment/>
    </xf>
    <xf numFmtId="4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0" fontId="1" fillId="33" borderId="0" xfId="0" applyFont="1" applyFill="1" applyAlignment="1">
      <alignment/>
    </xf>
    <xf numFmtId="4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42" fontId="0" fillId="0" borderId="0" xfId="0" applyNumberFormat="1" applyAlignment="1" applyProtection="1">
      <alignment/>
      <protection/>
    </xf>
    <xf numFmtId="10" fontId="1" fillId="0" borderId="0" xfId="0" applyNumberFormat="1" applyFont="1" applyBorder="1" applyAlignment="1">
      <alignment/>
    </xf>
    <xf numFmtId="0" fontId="0" fillId="0" borderId="10" xfId="0" applyBorder="1" applyAlignment="1" quotePrefix="1">
      <alignment/>
    </xf>
    <xf numFmtId="42" fontId="0" fillId="0" borderId="10" xfId="0" applyNumberForma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0" xfId="0" applyBorder="1" applyAlignment="1" quotePrefix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2" fontId="0" fillId="0" borderId="0" xfId="0" applyNumberFormat="1" applyAlignment="1" applyProtection="1">
      <alignment/>
      <protection locked="0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42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2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1" fillId="0" borderId="0" xfId="59" applyNumberFormat="1" applyFont="1" applyAlignment="1">
      <alignment horizontal="center"/>
    </xf>
    <xf numFmtId="4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2" fontId="8" fillId="0" borderId="0" xfId="0" applyNumberFormat="1" applyFont="1" applyAlignment="1">
      <alignment/>
    </xf>
    <xf numFmtId="10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44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70" fontId="1" fillId="33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10" xfId="0" applyNumberFormat="1" applyFont="1" applyBorder="1" applyAlignment="1">
      <alignment/>
    </xf>
    <xf numFmtId="10" fontId="5" fillId="0" borderId="0" xfId="59" applyNumberFormat="1" applyFont="1" applyAlignment="1">
      <alignment/>
    </xf>
    <xf numFmtId="10" fontId="0" fillId="0" borderId="0" xfId="59" applyNumberFormat="1" applyFont="1" applyAlignment="1">
      <alignment horizontal="center"/>
    </xf>
    <xf numFmtId="10" fontId="0" fillId="33" borderId="0" xfId="59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0" fontId="1" fillId="0" borderId="0" xfId="59" applyNumberFormat="1" applyFont="1" applyBorder="1" applyAlignment="1">
      <alignment/>
    </xf>
    <xf numFmtId="10" fontId="1" fillId="0" borderId="10" xfId="59" applyNumberFormat="1" applyFont="1" applyBorder="1" applyAlignment="1">
      <alignment/>
    </xf>
    <xf numFmtId="10" fontId="1" fillId="0" borderId="0" xfId="59" applyNumberFormat="1" applyFont="1" applyAlignment="1">
      <alignment/>
    </xf>
    <xf numFmtId="10" fontId="0" fillId="0" borderId="0" xfId="59" applyNumberFormat="1" applyFont="1" applyFill="1" applyAlignment="1">
      <alignment/>
    </xf>
    <xf numFmtId="10" fontId="0" fillId="0" borderId="0" xfId="59" applyNumberFormat="1" applyFont="1" applyAlignment="1">
      <alignment/>
    </xf>
    <xf numFmtId="10" fontId="8" fillId="0" borderId="0" xfId="59" applyNumberFormat="1" applyFont="1" applyBorder="1" applyAlignment="1">
      <alignment/>
    </xf>
    <xf numFmtId="10" fontId="1" fillId="33" borderId="0" xfId="59" applyNumberFormat="1" applyFont="1" applyFill="1" applyAlignment="1">
      <alignment/>
    </xf>
    <xf numFmtId="42" fontId="0" fillId="0" borderId="0" xfId="0" applyNumberFormat="1" applyFill="1" applyAlignment="1" applyProtection="1">
      <alignment/>
      <protection/>
    </xf>
    <xf numFmtId="10" fontId="1" fillId="0" borderId="0" xfId="0" applyNumberFormat="1" applyFont="1" applyFill="1" applyBorder="1" applyAlignment="1">
      <alignment/>
    </xf>
    <xf numFmtId="42" fontId="0" fillId="0" borderId="0" xfId="0" applyNumberFormat="1" applyFill="1" applyAlignment="1" applyProtection="1">
      <alignment/>
      <protection locked="0"/>
    </xf>
    <xf numFmtId="42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%202019%20Levy%20Limit%20Calcul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Human%20Resources%20Budget%20-%20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Information%20Technology%20Budget%20-%20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GIS%20Steering%20Committee%20-%2020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Town%20Clerks%20Budget%20-%2020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Elections%20Budget%20-%2020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Street%20Listings%20Budget%20-%2020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Insurance%20and%20Bonding%20Budget%20-%2020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Town%20Report%20Budget%20-%2020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Postage-Town%20Hall%20Expenses%20Budget%20-%2020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Conservation%20Commission%20Budget%20-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Moderators%20Budget%20-%20201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Planning%20Board%20Budget%20-%20201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Zoning%20Board%20of%20Appeals%20Budget%20-%2020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Building%20Inspectors%20Budget%20-%20201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Mechanical%20Inspectors%20Budget%20-%2020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Earth%20Removal%20Inspectors%20Budget%20-%20201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Board%20of%20Health%20Budget%20-%20201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Sealer%20of%20Weights%20&amp;%20Measures%20-%20201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Police%20Departments%20Budget%20-%2020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Fire%20Department%20Budget%20-%2020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Groton%20Water%20Fire%20Protection%20Budget%20-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Board%20of%20Selectmens%20Budget%20-%20201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Animal%20Inspectors%20Budget%20-%20201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Animal%20Control%20Officers%20Budget%20-%20201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Emergency%20Management%20Agency%20Budget%20-%20201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Dog%20Officers%20Budget%20-%20201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Communications%20Budget%20-%20201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Regional%20School%20District%20Budgets%20-%20201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Highway%20Department%20Budget%20-%202019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Street%20Lights%20Budget%20-%20201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Snow%20and%20Ice%20Budget%20-%202019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Tree%20Warden%20Budget%20-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Town%20Managers%20Budget%20-%20201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Municipal%20Building%20Budget%20-%202019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Solid%20Waste%20Disposal%20Budget%20-%202019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Park%20Department%20Budget%20-%202019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Council%20on%20Aging%20Budget%20-%202019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Senior%20Center%20Van%20Budget%20-%20201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Veterans%20Service%20Officer%20Budget%20-%20201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Graves%20Registration%20Budget%20-%20201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Care%20of%20Veteran%20Graves%20Budget%20-%20201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Old%20Burying%20Ground%20Committee%20Budget%20-%20201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Library%20Department%20Budget%20-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Finance%20Committee%20Budget%20-%20201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Commemorations%20&amp;%20Celebrations%20Budget%20-%20201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Water%20Safety%20Budget%20-%20201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Weed%20Management%20Budget%20-%20201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Country%20Club%20Budget%20-%20201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debt%20service%20budget%20-%20201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Employee%20Benefits%20-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Town%20Accountants%20Budget%20-%20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Board%20of%20Assessors%20Budget%20-%20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Treasurer%20and%20Tax%20Collector%20Budget%20-%20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%20Department%20Budgets\Town%20Counsels%20Budget%20-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y Limit Calculation"/>
      <sheetName val="Total Levy Calculation"/>
      <sheetName val="Estimated Receipts"/>
      <sheetName val="Proposed FY 2019"/>
      <sheetName val="Tax Recap Sheet"/>
      <sheetName val="Comparison"/>
      <sheetName val="Comp with Debt Only"/>
      <sheetName val="Big Three Comparison"/>
      <sheetName val="School Vs. Municpal Growth"/>
    </sheetNames>
    <sheetDataSet>
      <sheetData sheetId="3">
        <row r="20">
          <cell r="C20">
            <v>455558</v>
          </cell>
        </row>
        <row r="29">
          <cell r="B29">
            <v>1000</v>
          </cell>
        </row>
        <row r="31">
          <cell r="B31">
            <v>20000</v>
          </cell>
        </row>
        <row r="33">
          <cell r="B33">
            <v>200000</v>
          </cell>
        </row>
        <row r="37">
          <cell r="C37">
            <v>89523</v>
          </cell>
        </row>
        <row r="38">
          <cell r="C38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73201</v>
          </cell>
          <cell r="E8">
            <v>75412</v>
          </cell>
          <cell r="F8">
            <v>75412</v>
          </cell>
          <cell r="G8">
            <v>75412</v>
          </cell>
        </row>
        <row r="9">
          <cell r="D9">
            <v>8764</v>
          </cell>
          <cell r="E9">
            <v>9550</v>
          </cell>
          <cell r="F9">
            <v>10000</v>
          </cell>
          <cell r="G9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100814</v>
          </cell>
          <cell r="E8">
            <v>104888</v>
          </cell>
          <cell r="F8">
            <v>104888</v>
          </cell>
          <cell r="G8">
            <v>104888</v>
          </cell>
        </row>
        <row r="9">
          <cell r="D9">
            <v>37205</v>
          </cell>
          <cell r="E9">
            <v>48254</v>
          </cell>
          <cell r="F9">
            <v>54288</v>
          </cell>
          <cell r="G9">
            <v>54288</v>
          </cell>
        </row>
        <row r="10">
          <cell r="D10">
            <v>21094</v>
          </cell>
          <cell r="E10">
            <v>24800</v>
          </cell>
          <cell r="F10">
            <v>24800</v>
          </cell>
          <cell r="G10">
            <v>24800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5411</v>
          </cell>
          <cell r="E8">
            <v>15100</v>
          </cell>
          <cell r="F8">
            <v>18600</v>
          </cell>
          <cell r="G8">
            <v>18600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Assumptions"/>
    </sheetNames>
    <sheetDataSet>
      <sheetData sheetId="0">
        <row r="8">
          <cell r="D8">
            <v>77556</v>
          </cell>
          <cell r="E8">
            <v>80689</v>
          </cell>
          <cell r="F8">
            <v>83936</v>
          </cell>
          <cell r="G8">
            <v>83936</v>
          </cell>
        </row>
        <row r="9">
          <cell r="D9">
            <v>52166</v>
          </cell>
          <cell r="E9">
            <v>58589</v>
          </cell>
          <cell r="F9">
            <v>58731</v>
          </cell>
          <cell r="G9">
            <v>58731</v>
          </cell>
        </row>
        <row r="10">
          <cell r="D10">
            <v>7310</v>
          </cell>
          <cell r="E10">
            <v>11515</v>
          </cell>
          <cell r="F10">
            <v>11690</v>
          </cell>
          <cell r="G10">
            <v>11690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Assumptions"/>
    </sheetNames>
    <sheetDataSet>
      <sheetData sheetId="0">
        <row r="8">
          <cell r="D8">
            <v>9707</v>
          </cell>
          <cell r="E8">
            <v>5408</v>
          </cell>
          <cell r="F8">
            <v>14346</v>
          </cell>
          <cell r="G8">
            <v>14346</v>
          </cell>
        </row>
        <row r="9">
          <cell r="D9">
            <v>7173</v>
          </cell>
          <cell r="E9">
            <v>6831</v>
          </cell>
          <cell r="F9">
            <v>11070</v>
          </cell>
          <cell r="G9">
            <v>11070</v>
          </cell>
        </row>
        <row r="10">
          <cell r="D10">
            <v>0</v>
          </cell>
          <cell r="E10">
            <v>0</v>
          </cell>
          <cell r="F1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Expense Assumptions"/>
    </sheetNames>
    <sheetDataSet>
      <sheetData sheetId="0">
        <row r="8">
          <cell r="D8">
            <v>5841</v>
          </cell>
          <cell r="E8">
            <v>6250</v>
          </cell>
          <cell r="F8">
            <v>5100</v>
          </cell>
          <cell r="G8">
            <v>5100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199042</v>
          </cell>
          <cell r="E8">
            <v>222000</v>
          </cell>
          <cell r="F8">
            <v>230000</v>
          </cell>
          <cell r="G8">
            <v>230000</v>
          </cell>
        </row>
        <row r="9">
          <cell r="D9">
            <v>3131</v>
          </cell>
          <cell r="E9">
            <v>12000</v>
          </cell>
          <cell r="F9">
            <v>12000</v>
          </cell>
          <cell r="G9">
            <v>12000</v>
          </cell>
        </row>
        <row r="10">
          <cell r="D10">
            <v>14484</v>
          </cell>
          <cell r="E10">
            <v>25000</v>
          </cell>
          <cell r="F10">
            <v>25000</v>
          </cell>
          <cell r="G10">
            <v>25000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1407</v>
          </cell>
          <cell r="E8">
            <v>1500</v>
          </cell>
          <cell r="F8">
            <v>1500</v>
          </cell>
          <cell r="G8">
            <v>1500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52726</v>
          </cell>
          <cell r="E8">
            <v>55000</v>
          </cell>
          <cell r="F8">
            <v>55000</v>
          </cell>
          <cell r="G8">
            <v>55000</v>
          </cell>
        </row>
        <row r="9">
          <cell r="D9">
            <v>31566</v>
          </cell>
          <cell r="E9">
            <v>40000</v>
          </cell>
          <cell r="F9">
            <v>40000</v>
          </cell>
          <cell r="G9">
            <v>40000</v>
          </cell>
        </row>
        <row r="10">
          <cell r="D10">
            <v>11697</v>
          </cell>
          <cell r="E10">
            <v>17000</v>
          </cell>
          <cell r="F10">
            <v>17000</v>
          </cell>
          <cell r="G10">
            <v>17000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66118</v>
          </cell>
          <cell r="E8">
            <v>68789</v>
          </cell>
          <cell r="F8">
            <v>63240</v>
          </cell>
          <cell r="G8">
            <v>63240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5480</v>
          </cell>
          <cell r="E10">
            <v>6699</v>
          </cell>
          <cell r="F10">
            <v>6724</v>
          </cell>
          <cell r="G10">
            <v>6724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65</v>
          </cell>
          <cell r="E8">
            <v>65</v>
          </cell>
          <cell r="F8">
            <v>65</v>
          </cell>
          <cell r="G8">
            <v>65</v>
          </cell>
        </row>
        <row r="9">
          <cell r="D9">
            <v>19</v>
          </cell>
          <cell r="E9">
            <v>80</v>
          </cell>
          <cell r="F9">
            <v>80</v>
          </cell>
          <cell r="G9">
            <v>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75567</v>
          </cell>
          <cell r="E8">
            <v>82192</v>
          </cell>
          <cell r="F8">
            <v>76500</v>
          </cell>
          <cell r="G8">
            <v>76500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5695</v>
          </cell>
          <cell r="E10">
            <v>7850</v>
          </cell>
          <cell r="F10">
            <v>7850</v>
          </cell>
          <cell r="G10">
            <v>7850</v>
          </cell>
        </row>
        <row r="11">
          <cell r="D11">
            <v>3402</v>
          </cell>
          <cell r="E11">
            <v>3488</v>
          </cell>
          <cell r="F11">
            <v>3600</v>
          </cell>
          <cell r="G11">
            <v>3600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18810</v>
          </cell>
          <cell r="E8">
            <v>19285</v>
          </cell>
          <cell r="F8">
            <v>19285</v>
          </cell>
          <cell r="G8">
            <v>19285</v>
          </cell>
        </row>
        <row r="9">
          <cell r="D9">
            <v>757</v>
          </cell>
          <cell r="E9">
            <v>1700</v>
          </cell>
          <cell r="F9">
            <v>1700</v>
          </cell>
          <cell r="G9">
            <v>1700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82475</v>
          </cell>
          <cell r="E8">
            <v>84966</v>
          </cell>
          <cell r="F8">
            <v>84125</v>
          </cell>
          <cell r="G8">
            <v>84125</v>
          </cell>
        </row>
        <row r="9">
          <cell r="D9">
            <v>62013</v>
          </cell>
          <cell r="E9">
            <v>61636</v>
          </cell>
          <cell r="F9">
            <v>56949</v>
          </cell>
          <cell r="G9">
            <v>56949</v>
          </cell>
        </row>
        <row r="10">
          <cell r="D10">
            <v>1623</v>
          </cell>
          <cell r="E10">
            <v>3500</v>
          </cell>
          <cell r="F10">
            <v>3500</v>
          </cell>
          <cell r="G10">
            <v>3500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31530</v>
          </cell>
          <cell r="E8">
            <v>30000</v>
          </cell>
          <cell r="F8">
            <v>30000</v>
          </cell>
          <cell r="G8">
            <v>30000</v>
          </cell>
        </row>
        <row r="9">
          <cell r="D9">
            <v>3724</v>
          </cell>
          <cell r="E9">
            <v>5000</v>
          </cell>
          <cell r="F9">
            <v>5000</v>
          </cell>
          <cell r="G9">
            <v>5000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1500</v>
          </cell>
          <cell r="E8">
            <v>1500</v>
          </cell>
          <cell r="F8">
            <v>1500</v>
          </cell>
          <cell r="G8">
            <v>1500</v>
          </cell>
        </row>
        <row r="9">
          <cell r="D9">
            <v>100</v>
          </cell>
          <cell r="E9">
            <v>100</v>
          </cell>
          <cell r="F9">
            <v>100</v>
          </cell>
          <cell r="G9">
            <v>100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718</v>
          </cell>
          <cell r="E9">
            <v>1000</v>
          </cell>
          <cell r="F9">
            <v>1000</v>
          </cell>
          <cell r="G9">
            <v>1000</v>
          </cell>
        </row>
        <row r="10">
          <cell r="D10">
            <v>0</v>
          </cell>
          <cell r="E10">
            <v>11325</v>
          </cell>
          <cell r="F10">
            <v>11325</v>
          </cell>
          <cell r="G10">
            <v>11892</v>
          </cell>
        </row>
        <row r="11">
          <cell r="D11">
            <v>42423</v>
          </cell>
          <cell r="E11">
            <v>24818</v>
          </cell>
          <cell r="F11">
            <v>24818</v>
          </cell>
          <cell r="G11">
            <v>26059</v>
          </cell>
        </row>
        <row r="12">
          <cell r="D12">
            <v>8000</v>
          </cell>
          <cell r="E12">
            <v>8000</v>
          </cell>
          <cell r="F12">
            <v>8000</v>
          </cell>
          <cell r="G12">
            <v>8000</v>
          </cell>
        </row>
        <row r="13">
          <cell r="D13">
            <v>9677</v>
          </cell>
          <cell r="E13">
            <v>10000</v>
          </cell>
          <cell r="F13">
            <v>10000</v>
          </cell>
          <cell r="G13">
            <v>10000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</sheetNames>
    <sheetDataSet>
      <sheetData sheetId="0">
        <row r="8">
          <cell r="D8">
            <v>2610</v>
          </cell>
          <cell r="E8">
            <v>3000</v>
          </cell>
          <cell r="F8">
            <v>3200</v>
          </cell>
          <cell r="G8">
            <v>3200</v>
          </cell>
        </row>
        <row r="9">
          <cell r="D9">
            <v>0</v>
          </cell>
          <cell r="E9">
            <v>100</v>
          </cell>
          <cell r="F9">
            <v>100</v>
          </cell>
          <cell r="G9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316053</v>
          </cell>
          <cell r="E8">
            <v>320822</v>
          </cell>
          <cell r="F8">
            <v>329378</v>
          </cell>
          <cell r="G8">
            <v>329378</v>
          </cell>
        </row>
        <row r="9">
          <cell r="D9">
            <v>1659348</v>
          </cell>
          <cell r="E9">
            <v>1666539.2999999998</v>
          </cell>
          <cell r="F9">
            <v>1666539.4995999997</v>
          </cell>
          <cell r="G9">
            <v>1666539.4995999997</v>
          </cell>
        </row>
        <row r="10">
          <cell r="D10">
            <v>182117</v>
          </cell>
          <cell r="E10">
            <v>192449</v>
          </cell>
          <cell r="F10">
            <v>192449</v>
          </cell>
          <cell r="G10">
            <v>198849</v>
          </cell>
        </row>
        <row r="11">
          <cell r="D11">
            <v>3960</v>
          </cell>
          <cell r="E11">
            <v>4000</v>
          </cell>
          <cell r="F11">
            <v>4000</v>
          </cell>
          <cell r="G11">
            <v>4000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11985</v>
          </cell>
          <cell r="E13">
            <v>20000</v>
          </cell>
          <cell r="F13">
            <v>37112</v>
          </cell>
          <cell r="G13">
            <v>20000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Additional Men"/>
    </sheetNames>
    <sheetDataSet>
      <sheetData sheetId="0">
        <row r="8">
          <cell r="D8">
            <v>102792</v>
          </cell>
          <cell r="E8">
            <v>113086</v>
          </cell>
          <cell r="F8">
            <v>116478.58</v>
          </cell>
          <cell r="G8">
            <v>116478.58</v>
          </cell>
        </row>
        <row r="9">
          <cell r="D9">
            <v>702084</v>
          </cell>
          <cell r="E9">
            <v>807332.9360000001</v>
          </cell>
          <cell r="F9">
            <v>809600.9360000001</v>
          </cell>
          <cell r="G9">
            <v>809600.9360000001</v>
          </cell>
        </row>
        <row r="10">
          <cell r="D10">
            <v>163038</v>
          </cell>
          <cell r="E10">
            <v>168300</v>
          </cell>
          <cell r="F10">
            <v>173300</v>
          </cell>
          <cell r="G10">
            <v>168300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0</v>
          </cell>
          <cell r="E8">
            <v>1</v>
          </cell>
          <cell r="F8">
            <v>1</v>
          </cell>
          <cell r="G8">
            <v>1</v>
          </cell>
        </row>
        <row r="9">
          <cell r="D9">
            <v>0</v>
          </cell>
          <cell r="E9">
            <v>1</v>
          </cell>
          <cell r="F9">
            <v>1</v>
          </cell>
          <cell r="G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1999</v>
          </cell>
          <cell r="E10">
            <v>3000</v>
          </cell>
          <cell r="F10">
            <v>3100</v>
          </cell>
          <cell r="G10">
            <v>3100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27000</v>
          </cell>
          <cell r="F12">
            <v>27000</v>
          </cell>
          <cell r="G12">
            <v>27000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2070</v>
          </cell>
          <cell r="E8">
            <v>2082</v>
          </cell>
          <cell r="F8">
            <v>2082</v>
          </cell>
          <cell r="G8">
            <v>2082</v>
          </cell>
        </row>
        <row r="9">
          <cell r="D9">
            <v>0</v>
          </cell>
          <cell r="E9">
            <v>400</v>
          </cell>
          <cell r="F9">
            <v>400</v>
          </cell>
          <cell r="G9">
            <v>400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2070</v>
          </cell>
          <cell r="E8">
            <v>2082</v>
          </cell>
          <cell r="F8">
            <v>2082</v>
          </cell>
          <cell r="G8">
            <v>2082</v>
          </cell>
        </row>
        <row r="9">
          <cell r="D9">
            <v>0</v>
          </cell>
          <cell r="E9">
            <v>400</v>
          </cell>
          <cell r="F9">
            <v>400</v>
          </cell>
          <cell r="G9">
            <v>400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</sheetNames>
    <sheetDataSet>
      <sheetData sheetId="0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8991</v>
          </cell>
          <cell r="E9">
            <v>12750</v>
          </cell>
          <cell r="F9">
            <v>12750</v>
          </cell>
          <cell r="G9">
            <v>12750</v>
          </cell>
        </row>
        <row r="10">
          <cell r="D10">
            <v>0</v>
          </cell>
          <cell r="E10">
            <v>18500</v>
          </cell>
          <cell r="F10">
            <v>28500</v>
          </cell>
          <cell r="G10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13456</v>
          </cell>
          <cell r="E8">
            <v>13973</v>
          </cell>
          <cell r="F8">
            <v>15000</v>
          </cell>
          <cell r="G8">
            <v>15000</v>
          </cell>
        </row>
        <row r="9">
          <cell r="D9">
            <v>2321</v>
          </cell>
          <cell r="E9">
            <v>4000</v>
          </cell>
          <cell r="F9">
            <v>4000</v>
          </cell>
          <cell r="G9">
            <v>4000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302859</v>
          </cell>
          <cell r="E8">
            <v>480247</v>
          </cell>
          <cell r="F8">
            <v>480247</v>
          </cell>
        </row>
        <row r="9">
          <cell r="D9">
            <v>17352</v>
          </cell>
          <cell r="E9">
            <v>18250</v>
          </cell>
          <cell r="F9">
            <v>19925</v>
          </cell>
          <cell r="G9">
            <v>18250</v>
          </cell>
        </row>
        <row r="10">
          <cell r="D10">
            <v>0</v>
          </cell>
          <cell r="E10">
            <v>0</v>
          </cell>
          <cell r="F10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Sheet2"/>
    </sheetNames>
    <sheetDataSet>
      <sheetData sheetId="0">
        <row r="8">
          <cell r="D8">
            <v>570080</v>
          </cell>
          <cell r="E8">
            <v>607520</v>
          </cell>
          <cell r="F8">
            <v>557295</v>
          </cell>
          <cell r="G8">
            <v>557295</v>
          </cell>
        </row>
        <row r="15">
          <cell r="D15">
            <v>19507139</v>
          </cell>
          <cell r="E15">
            <v>19038970</v>
          </cell>
          <cell r="F15">
            <v>20215428</v>
          </cell>
          <cell r="G15">
            <v>20215428</v>
          </cell>
        </row>
        <row r="16">
          <cell r="D16">
            <v>0</v>
          </cell>
          <cell r="E16">
            <v>1077059</v>
          </cell>
          <cell r="F16">
            <v>814060</v>
          </cell>
          <cell r="G16">
            <v>814060</v>
          </cell>
        </row>
        <row r="17">
          <cell r="D17">
            <v>0</v>
          </cell>
          <cell r="E17">
            <v>59835</v>
          </cell>
          <cell r="F17">
            <v>57181</v>
          </cell>
          <cell r="G17">
            <v>57181</v>
          </cell>
        </row>
        <row r="18">
          <cell r="D18">
            <v>0</v>
          </cell>
          <cell r="E18">
            <v>0</v>
          </cell>
          <cell r="F18">
            <v>425425</v>
          </cell>
          <cell r="G18">
            <v>425425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99851</v>
          </cell>
          <cell r="E8">
            <v>103824</v>
          </cell>
          <cell r="F8">
            <v>103824</v>
          </cell>
          <cell r="G8">
            <v>103824</v>
          </cell>
        </row>
        <row r="9">
          <cell r="D9">
            <v>607880</v>
          </cell>
          <cell r="E9">
            <v>656020</v>
          </cell>
          <cell r="F9">
            <v>656020</v>
          </cell>
          <cell r="G9">
            <v>656020</v>
          </cell>
        </row>
        <row r="10">
          <cell r="D10">
            <v>156055</v>
          </cell>
          <cell r="E10">
            <v>134300</v>
          </cell>
          <cell r="F10">
            <v>134300</v>
          </cell>
          <cell r="G10">
            <v>134300</v>
          </cell>
        </row>
        <row r="11">
          <cell r="D11">
            <v>79253</v>
          </cell>
          <cell r="E11">
            <v>90000</v>
          </cell>
          <cell r="F11">
            <v>90000</v>
          </cell>
          <cell r="G11">
            <v>90000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Sheet2"/>
    </sheetNames>
    <sheetDataSet>
      <sheetData sheetId="0">
        <row r="8">
          <cell r="D8">
            <v>12500</v>
          </cell>
          <cell r="E8">
            <v>15000</v>
          </cell>
          <cell r="F8">
            <v>15000</v>
          </cell>
          <cell r="G8">
            <v>15000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329121</v>
          </cell>
          <cell r="E8">
            <v>165000</v>
          </cell>
          <cell r="F8">
            <v>165000</v>
          </cell>
          <cell r="G8">
            <v>165000</v>
          </cell>
        </row>
        <row r="9">
          <cell r="D9">
            <v>152892</v>
          </cell>
          <cell r="E9">
            <v>140000</v>
          </cell>
          <cell r="F9">
            <v>140000</v>
          </cell>
          <cell r="G9">
            <v>140000</v>
          </cell>
        </row>
        <row r="10">
          <cell r="D10">
            <v>116132</v>
          </cell>
          <cell r="E10">
            <v>35000</v>
          </cell>
          <cell r="F10">
            <v>35000</v>
          </cell>
          <cell r="G10">
            <v>35000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2999</v>
          </cell>
          <cell r="E9">
            <v>3000</v>
          </cell>
          <cell r="F9">
            <v>3000</v>
          </cell>
          <cell r="G9">
            <v>3000</v>
          </cell>
        </row>
        <row r="10">
          <cell r="D10">
            <v>0</v>
          </cell>
          <cell r="E10">
            <v>1500</v>
          </cell>
          <cell r="F10">
            <v>1500</v>
          </cell>
          <cell r="G10">
            <v>1500</v>
          </cell>
        </row>
        <row r="11">
          <cell r="D11">
            <v>11500</v>
          </cell>
          <cell r="E11">
            <v>10000</v>
          </cell>
          <cell r="F11">
            <v>15000</v>
          </cell>
          <cell r="G11">
            <v>10000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196963</v>
          </cell>
          <cell r="E8">
            <v>204592</v>
          </cell>
          <cell r="F8">
            <v>207912</v>
          </cell>
          <cell r="G8">
            <v>207912</v>
          </cell>
        </row>
        <row r="9">
          <cell r="D9">
            <v>102567</v>
          </cell>
          <cell r="E9">
            <v>106780</v>
          </cell>
          <cell r="F9">
            <v>108280</v>
          </cell>
          <cell r="G9">
            <v>108280</v>
          </cell>
        </row>
        <row r="10">
          <cell r="D10">
            <v>7368</v>
          </cell>
          <cell r="E10">
            <v>14000</v>
          </cell>
          <cell r="F10">
            <v>14000</v>
          </cell>
          <cell r="G10">
            <v>14000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86718</v>
          </cell>
          <cell r="E8">
            <v>90325</v>
          </cell>
          <cell r="F8">
            <v>131626</v>
          </cell>
          <cell r="G8">
            <v>131626</v>
          </cell>
        </row>
        <row r="9">
          <cell r="D9">
            <v>259727</v>
          </cell>
          <cell r="E9">
            <v>280850</v>
          </cell>
          <cell r="F9">
            <v>280850</v>
          </cell>
          <cell r="G9">
            <v>260850</v>
          </cell>
        </row>
        <row r="10">
          <cell r="D10">
            <v>20000</v>
          </cell>
          <cell r="E10">
            <v>25000</v>
          </cell>
          <cell r="F10">
            <v>35000</v>
          </cell>
          <cell r="G10">
            <v>20000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119357</v>
          </cell>
          <cell r="E8">
            <v>128236</v>
          </cell>
          <cell r="F8">
            <v>128236</v>
          </cell>
          <cell r="G8">
            <v>128236</v>
          </cell>
        </row>
        <row r="9">
          <cell r="D9">
            <v>53542</v>
          </cell>
          <cell r="E9">
            <v>54486</v>
          </cell>
          <cell r="F9">
            <v>54486</v>
          </cell>
          <cell r="G9">
            <v>44486</v>
          </cell>
        </row>
        <row r="10">
          <cell r="D10">
            <v>129998</v>
          </cell>
          <cell r="E10">
            <v>130000</v>
          </cell>
          <cell r="F10">
            <v>130000</v>
          </cell>
          <cell r="G10">
            <v>130000</v>
          </cell>
        </row>
        <row r="11">
          <cell r="D11">
            <v>5850</v>
          </cell>
          <cell r="E11">
            <v>5850</v>
          </cell>
          <cell r="F11">
            <v>5850</v>
          </cell>
          <cell r="G11">
            <v>5850</v>
          </cell>
        </row>
        <row r="12">
          <cell r="D12">
            <v>5000</v>
          </cell>
          <cell r="E12">
            <v>0</v>
          </cell>
          <cell r="F12">
            <v>20000</v>
          </cell>
          <cell r="G12">
            <v>10000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</sheetNames>
    <sheetDataSet>
      <sheetData sheetId="0">
        <row r="8">
          <cell r="D8">
            <v>2538</v>
          </cell>
          <cell r="E8">
            <v>2659</v>
          </cell>
          <cell r="F8">
            <v>0</v>
          </cell>
          <cell r="G8">
            <v>0</v>
          </cell>
        </row>
        <row r="9">
          <cell r="D9">
            <v>60849</v>
          </cell>
          <cell r="E9">
            <v>65759</v>
          </cell>
          <cell r="F9">
            <v>65759</v>
          </cell>
          <cell r="G9">
            <v>65759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70668</v>
          </cell>
          <cell r="E8">
            <v>73524</v>
          </cell>
          <cell r="F8">
            <v>73524</v>
          </cell>
          <cell r="G8">
            <v>73524</v>
          </cell>
        </row>
        <row r="9">
          <cell r="D9">
            <v>55350</v>
          </cell>
          <cell r="E9">
            <v>69809</v>
          </cell>
          <cell r="F9">
            <v>72785</v>
          </cell>
          <cell r="G9">
            <v>72785</v>
          </cell>
        </row>
        <row r="10">
          <cell r="D10">
            <v>8261</v>
          </cell>
          <cell r="E10">
            <v>8454</v>
          </cell>
          <cell r="F10">
            <v>8454</v>
          </cell>
          <cell r="G10">
            <v>8454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46896</v>
          </cell>
          <cell r="E8">
            <v>59891.514</v>
          </cell>
          <cell r="F8">
            <v>59579.514</v>
          </cell>
          <cell r="G8">
            <v>59579.514</v>
          </cell>
        </row>
        <row r="9">
          <cell r="D9">
            <v>6528</v>
          </cell>
          <cell r="E9">
            <v>17673</v>
          </cell>
          <cell r="F9">
            <v>17673</v>
          </cell>
          <cell r="G9">
            <v>17673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1"/>
    </sheetNames>
    <sheetDataSet>
      <sheetData sheetId="0">
        <row r="8">
          <cell r="D8">
            <v>3484</v>
          </cell>
          <cell r="E8">
            <v>3485</v>
          </cell>
          <cell r="F8">
            <v>5000</v>
          </cell>
          <cell r="G8">
            <v>5000</v>
          </cell>
        </row>
        <row r="9">
          <cell r="D9">
            <v>65.4</v>
          </cell>
          <cell r="E9">
            <v>600</v>
          </cell>
          <cell r="F9">
            <v>1100</v>
          </cell>
          <cell r="G9">
            <v>1100</v>
          </cell>
        </row>
        <row r="10">
          <cell r="D10">
            <v>39876</v>
          </cell>
          <cell r="E10">
            <v>50000</v>
          </cell>
          <cell r="F10">
            <v>50000</v>
          </cell>
          <cell r="G10">
            <v>50000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250</v>
          </cell>
          <cell r="E8">
            <v>250</v>
          </cell>
          <cell r="F8">
            <v>250</v>
          </cell>
          <cell r="G8">
            <v>250</v>
          </cell>
        </row>
        <row r="9">
          <cell r="D9">
            <v>760</v>
          </cell>
          <cell r="E9">
            <v>760</v>
          </cell>
          <cell r="F9">
            <v>760</v>
          </cell>
          <cell r="G9">
            <v>760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Sheet2"/>
    </sheetNames>
    <sheetDataSet>
      <sheetData sheetId="0">
        <row r="8">
          <cell r="D8">
            <v>1550</v>
          </cell>
          <cell r="E8">
            <v>1550</v>
          </cell>
          <cell r="F8">
            <v>1550</v>
          </cell>
          <cell r="G8">
            <v>1550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Sheet2"/>
    </sheetNames>
    <sheetDataSet>
      <sheetData sheetId="0">
        <row r="8">
          <cell r="D8">
            <v>800</v>
          </cell>
          <cell r="E8">
            <v>800</v>
          </cell>
          <cell r="F8">
            <v>2000</v>
          </cell>
          <cell r="G8">
            <v>800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357628</v>
          </cell>
          <cell r="E8">
            <v>367248</v>
          </cell>
          <cell r="F8">
            <v>367248</v>
          </cell>
          <cell r="G8">
            <v>367248</v>
          </cell>
        </row>
        <row r="9">
          <cell r="D9">
            <v>291991</v>
          </cell>
          <cell r="E9">
            <v>316472</v>
          </cell>
          <cell r="F9">
            <v>317936</v>
          </cell>
          <cell r="G9">
            <v>317936</v>
          </cell>
        </row>
        <row r="10">
          <cell r="D10">
            <v>200010</v>
          </cell>
          <cell r="E10">
            <v>195621</v>
          </cell>
          <cell r="F10">
            <v>200998</v>
          </cell>
          <cell r="G10">
            <v>200498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0</v>
          </cell>
          <cell r="E8">
            <v>210</v>
          </cell>
          <cell r="F8">
            <v>210</v>
          </cell>
          <cell r="G8">
            <v>210</v>
          </cell>
        </row>
        <row r="9">
          <cell r="D9">
            <v>51085</v>
          </cell>
          <cell r="E9">
            <v>150000</v>
          </cell>
          <cell r="F9">
            <v>150000</v>
          </cell>
          <cell r="G9">
            <v>150000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483</v>
          </cell>
          <cell r="E8">
            <v>500</v>
          </cell>
          <cell r="F8">
            <v>500</v>
          </cell>
          <cell r="G8">
            <v>500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1681-Expenses"/>
      <sheetName val="1682-Expenses"/>
    </sheetNames>
    <sheetDataSet>
      <sheetData sheetId="0">
        <row r="8">
          <cell r="D8">
            <v>1999</v>
          </cell>
          <cell r="E8">
            <v>2640</v>
          </cell>
          <cell r="F8">
            <v>2640</v>
          </cell>
          <cell r="G8">
            <v>4200</v>
          </cell>
        </row>
        <row r="9">
          <cell r="D9">
            <v>5489</v>
          </cell>
          <cell r="E9">
            <v>27989</v>
          </cell>
          <cell r="F9">
            <v>28747</v>
          </cell>
          <cell r="G9">
            <v>28747</v>
          </cell>
        </row>
        <row r="10">
          <cell r="D10">
            <v>0</v>
          </cell>
          <cell r="E10">
            <v>9000</v>
          </cell>
          <cell r="F10">
            <v>9000</v>
          </cell>
          <cell r="G10">
            <v>9000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</sheetNames>
    <sheetDataSet>
      <sheetData sheetId="0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4429</v>
          </cell>
          <cell r="E9">
            <v>7000</v>
          </cell>
          <cell r="F9">
            <v>7000</v>
          </cell>
          <cell r="G9">
            <v>7000</v>
          </cell>
        </row>
        <row r="10">
          <cell r="D10">
            <v>63.25</v>
          </cell>
          <cell r="E10">
            <v>2385</v>
          </cell>
          <cell r="F10">
            <v>2385</v>
          </cell>
          <cell r="G10">
            <v>2385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Revenues"/>
      <sheetName val="Subsidy"/>
    </sheetNames>
    <sheetDataSet>
      <sheetData sheetId="0">
        <row r="8">
          <cell r="D8">
            <v>137749</v>
          </cell>
          <cell r="E8">
            <v>143285</v>
          </cell>
          <cell r="F8">
            <v>143285</v>
          </cell>
          <cell r="G8">
            <v>143285</v>
          </cell>
        </row>
        <row r="9">
          <cell r="D9">
            <v>112946</v>
          </cell>
          <cell r="E9">
            <v>113881</v>
          </cell>
          <cell r="F9">
            <v>112481</v>
          </cell>
          <cell r="G9">
            <v>112481</v>
          </cell>
        </row>
        <row r="10">
          <cell r="D10">
            <v>151862</v>
          </cell>
          <cell r="E10">
            <v>122454</v>
          </cell>
          <cell r="F10">
            <v>149540</v>
          </cell>
          <cell r="G10">
            <v>139940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</sheetNames>
    <sheetDataSet>
      <sheetData sheetId="0">
        <row r="8">
          <cell r="D8">
            <v>988600</v>
          </cell>
          <cell r="E8">
            <v>892210</v>
          </cell>
          <cell r="F8">
            <v>682210</v>
          </cell>
          <cell r="G8">
            <v>682210</v>
          </cell>
        </row>
        <row r="9">
          <cell r="D9">
            <v>0</v>
          </cell>
          <cell r="E9">
            <v>36391</v>
          </cell>
          <cell r="F9">
            <v>40040</v>
          </cell>
          <cell r="G9">
            <v>40040</v>
          </cell>
        </row>
        <row r="11">
          <cell r="D11">
            <v>237780</v>
          </cell>
          <cell r="E11">
            <v>205609</v>
          </cell>
          <cell r="F11">
            <v>183235</v>
          </cell>
          <cell r="G11">
            <v>183235</v>
          </cell>
        </row>
        <row r="12">
          <cell r="D12">
            <v>0</v>
          </cell>
          <cell r="E12">
            <v>4909</v>
          </cell>
          <cell r="F12">
            <v>3148</v>
          </cell>
          <cell r="G12">
            <v>3148</v>
          </cell>
        </row>
        <row r="14">
          <cell r="D14">
            <v>0</v>
          </cell>
          <cell r="E14">
            <v>294100</v>
          </cell>
          <cell r="F14">
            <v>429438</v>
          </cell>
          <cell r="G14">
            <v>429438</v>
          </cell>
        </row>
        <row r="15">
          <cell r="D15">
            <v>17808</v>
          </cell>
          <cell r="E15">
            <v>31100</v>
          </cell>
          <cell r="F15">
            <v>50319</v>
          </cell>
          <cell r="G15">
            <v>50319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</sheetNames>
    <sheetDataSet>
      <sheetData sheetId="0">
        <row r="9">
          <cell r="D9">
            <v>1839040</v>
          </cell>
          <cell r="E9">
            <v>1966279</v>
          </cell>
          <cell r="F9">
            <v>2081699</v>
          </cell>
          <cell r="G9">
            <v>2081699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D11">
            <v>27965</v>
          </cell>
          <cell r="E11">
            <v>41140</v>
          </cell>
          <cell r="F11">
            <v>35000</v>
          </cell>
          <cell r="G11">
            <v>35000</v>
          </cell>
        </row>
        <row r="14">
          <cell r="D14">
            <v>1331701</v>
          </cell>
          <cell r="E14">
            <v>1704000</v>
          </cell>
          <cell r="F14">
            <v>1981875</v>
          </cell>
          <cell r="G14">
            <v>1981875</v>
          </cell>
        </row>
        <row r="15">
          <cell r="D15">
            <v>2958</v>
          </cell>
          <cell r="E15">
            <v>3160</v>
          </cell>
          <cell r="F15">
            <v>3160</v>
          </cell>
          <cell r="G15">
            <v>3160</v>
          </cell>
        </row>
        <row r="16">
          <cell r="D16">
            <v>115210</v>
          </cell>
          <cell r="E16">
            <v>127931</v>
          </cell>
          <cell r="F16">
            <v>138100</v>
          </cell>
          <cell r="G16">
            <v>138100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</sheetNames>
    <sheetDataSet>
      <sheetData sheetId="0">
        <row r="8">
          <cell r="D8">
            <v>84833</v>
          </cell>
          <cell r="E8">
            <v>87395</v>
          </cell>
          <cell r="F8">
            <v>91110</v>
          </cell>
          <cell r="G8">
            <v>91110</v>
          </cell>
        </row>
        <row r="9">
          <cell r="D9">
            <v>42333</v>
          </cell>
          <cell r="E9">
            <v>44067</v>
          </cell>
          <cell r="F9">
            <v>44067</v>
          </cell>
          <cell r="G9">
            <v>44067</v>
          </cell>
        </row>
        <row r="10">
          <cell r="D10">
            <v>29744</v>
          </cell>
          <cell r="E10">
            <v>31185</v>
          </cell>
          <cell r="F10">
            <v>32140</v>
          </cell>
          <cell r="G10">
            <v>32140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94240</v>
          </cell>
          <cell r="E8">
            <v>85325</v>
          </cell>
          <cell r="F8">
            <v>72000</v>
          </cell>
          <cell r="G8">
            <v>72000</v>
          </cell>
        </row>
        <row r="9">
          <cell r="D9">
            <v>53007</v>
          </cell>
          <cell r="E9">
            <v>52782</v>
          </cell>
          <cell r="F9">
            <v>50316</v>
          </cell>
          <cell r="G9">
            <v>50316</v>
          </cell>
        </row>
        <row r="10">
          <cell r="D10">
            <v>16484</v>
          </cell>
          <cell r="E10">
            <v>23235</v>
          </cell>
          <cell r="F10">
            <v>23556</v>
          </cell>
          <cell r="G10">
            <v>22630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Payroll"/>
      <sheetName val="Sheet2"/>
    </sheetNames>
    <sheetDataSet>
      <sheetData sheetId="0">
        <row r="8">
          <cell r="D8">
            <v>84125</v>
          </cell>
          <cell r="E8">
            <v>84966</v>
          </cell>
          <cell r="F8">
            <v>84125</v>
          </cell>
          <cell r="G8">
            <v>84125</v>
          </cell>
        </row>
        <row r="9">
          <cell r="D9">
            <v>100162</v>
          </cell>
          <cell r="E9">
            <v>104658</v>
          </cell>
          <cell r="F9">
            <v>104658</v>
          </cell>
          <cell r="G9">
            <v>104658</v>
          </cell>
        </row>
        <row r="10">
          <cell r="D10">
            <v>20040</v>
          </cell>
          <cell r="E10">
            <v>22855</v>
          </cell>
          <cell r="F10">
            <v>21865</v>
          </cell>
          <cell r="G10">
            <v>21865</v>
          </cell>
        </row>
        <row r="11">
          <cell r="D11">
            <v>3333</v>
          </cell>
          <cell r="E11">
            <v>4500</v>
          </cell>
          <cell r="F11">
            <v>4500</v>
          </cell>
          <cell r="G11">
            <v>4500</v>
          </cell>
        </row>
        <row r="12">
          <cell r="D12">
            <v>5000</v>
          </cell>
          <cell r="E12">
            <v>5000</v>
          </cell>
          <cell r="F12">
            <v>6000</v>
          </cell>
          <cell r="G12">
            <v>6000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Budget"/>
      <sheetName val="Expenses"/>
      <sheetName val="Sheet2"/>
    </sheetNames>
    <sheetDataSet>
      <sheetData sheetId="0">
        <row r="8">
          <cell r="D8">
            <v>61574</v>
          </cell>
          <cell r="E8">
            <v>90000</v>
          </cell>
          <cell r="F8">
            <v>90000</v>
          </cell>
          <cell r="G8">
            <v>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1"/>
  <sheetViews>
    <sheetView tabSelected="1" workbookViewId="0" topLeftCell="A403">
      <selection activeCell="G424" sqref="G424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7" width="16.7109375" style="0" customWidth="1"/>
    <col min="8" max="8" width="16.7109375" style="0" hidden="1" customWidth="1"/>
    <col min="9" max="9" width="12.7109375" style="0" customWidth="1"/>
  </cols>
  <sheetData>
    <row r="1" spans="1:4" ht="30" customHeight="1">
      <c r="A1" s="19" t="s">
        <v>177</v>
      </c>
      <c r="C1" s="46" t="s">
        <v>19</v>
      </c>
      <c r="D1" s="46"/>
    </row>
    <row r="2" spans="1:4" ht="30" customHeight="1">
      <c r="A2" s="46"/>
      <c r="B2" s="77"/>
      <c r="C2" s="46" t="s">
        <v>172</v>
      </c>
      <c r="D2" s="46"/>
    </row>
    <row r="3" spans="1:2" ht="30" customHeight="1">
      <c r="A3" s="46"/>
      <c r="B3" s="78"/>
    </row>
    <row r="4" ht="12.75">
      <c r="G4" s="1"/>
    </row>
    <row r="5" spans="3:8" ht="12.75">
      <c r="C5" s="2"/>
      <c r="D5" s="2"/>
      <c r="E5" s="2"/>
      <c r="F5" s="3" t="s">
        <v>173</v>
      </c>
      <c r="G5" s="3" t="s">
        <v>173</v>
      </c>
      <c r="H5" s="3" t="s">
        <v>163</v>
      </c>
    </row>
    <row r="6" spans="3:9" ht="12.75">
      <c r="C6" s="3" t="s">
        <v>163</v>
      </c>
      <c r="D6" s="3" t="s">
        <v>166</v>
      </c>
      <c r="E6" s="3" t="s">
        <v>168</v>
      </c>
      <c r="F6" s="3" t="s">
        <v>6</v>
      </c>
      <c r="G6" s="3" t="s">
        <v>8</v>
      </c>
      <c r="H6" s="3" t="s">
        <v>11</v>
      </c>
      <c r="I6" s="1" t="s">
        <v>0</v>
      </c>
    </row>
    <row r="7" spans="1:9" ht="12.75">
      <c r="A7" s="1" t="s">
        <v>4</v>
      </c>
      <c r="B7" s="1" t="s">
        <v>1</v>
      </c>
      <c r="C7" s="3" t="s">
        <v>2</v>
      </c>
      <c r="D7" s="3" t="s">
        <v>2</v>
      </c>
      <c r="E7" s="3" t="s">
        <v>5</v>
      </c>
      <c r="F7" s="3" t="s">
        <v>7</v>
      </c>
      <c r="G7" s="3" t="s">
        <v>10</v>
      </c>
      <c r="H7" s="3" t="s">
        <v>10</v>
      </c>
      <c r="I7" s="1" t="s">
        <v>3</v>
      </c>
    </row>
    <row r="8" spans="1:9" ht="12.75">
      <c r="A8" s="1"/>
      <c r="B8" s="1"/>
      <c r="C8" s="3"/>
      <c r="D8" s="3"/>
      <c r="E8" s="3"/>
      <c r="F8" s="3"/>
      <c r="G8" s="3"/>
      <c r="H8" s="3"/>
      <c r="I8" s="1"/>
    </row>
    <row r="9" spans="1:9" ht="12.75">
      <c r="A9" s="1"/>
      <c r="B9" s="34" t="s">
        <v>71</v>
      </c>
      <c r="C9" s="3"/>
      <c r="D9" s="3"/>
      <c r="E9" s="3"/>
      <c r="F9" s="3"/>
      <c r="G9" s="3"/>
      <c r="H9" s="3"/>
      <c r="I9" s="1"/>
    </row>
    <row r="10" spans="1:9" ht="12.75">
      <c r="A10" s="1"/>
      <c r="B10" s="1"/>
      <c r="C10" s="3"/>
      <c r="D10" s="3"/>
      <c r="E10" s="3"/>
      <c r="F10" s="3"/>
      <c r="G10" s="3"/>
      <c r="H10" s="3"/>
      <c r="I10" s="1"/>
    </row>
    <row r="11" spans="1:9" ht="12.75">
      <c r="A11" s="1"/>
      <c r="B11" s="1"/>
      <c r="C11" s="3"/>
      <c r="D11" s="3"/>
      <c r="E11" s="3"/>
      <c r="F11" s="3"/>
      <c r="G11" s="3"/>
      <c r="H11" s="3"/>
      <c r="I11" s="4"/>
    </row>
    <row r="12" spans="1:9" ht="12.75">
      <c r="A12" s="5"/>
      <c r="B12" s="6" t="s">
        <v>9</v>
      </c>
      <c r="C12" s="7"/>
      <c r="D12" s="7"/>
      <c r="E12" s="7"/>
      <c r="F12" s="7"/>
      <c r="G12" s="7"/>
      <c r="H12" s="7"/>
      <c r="I12" s="8"/>
    </row>
    <row r="13" spans="1:8" s="26" customFormat="1" ht="12.75">
      <c r="A13" s="23"/>
      <c r="B13" s="24"/>
      <c r="C13" s="25"/>
      <c r="D13" s="25"/>
      <c r="E13" s="25"/>
      <c r="F13" s="25"/>
      <c r="G13" s="25"/>
      <c r="H13" s="25"/>
    </row>
    <row r="14" spans="1:9" ht="12.75">
      <c r="A14" s="9">
        <v>1000</v>
      </c>
      <c r="B14" s="10" t="s">
        <v>12</v>
      </c>
      <c r="C14" s="2">
        <v>65</v>
      </c>
      <c r="D14" s="27">
        <f>'[2]Department Budget'!$D$8</f>
        <v>65</v>
      </c>
      <c r="E14" s="27">
        <f>'[2]Department Budget'!$E$8</f>
        <v>65</v>
      </c>
      <c r="F14" s="27">
        <f>'[2]Department Budget'!$F$8</f>
        <v>65</v>
      </c>
      <c r="G14" s="27">
        <f>'[2]Department Budget'!$G$8</f>
        <v>65</v>
      </c>
      <c r="H14" s="11"/>
      <c r="I14" s="12">
        <f>(G14/E14)-1</f>
        <v>0</v>
      </c>
    </row>
    <row r="15" spans="1:9" ht="12.75">
      <c r="A15" s="9">
        <v>1001</v>
      </c>
      <c r="B15" s="10" t="s">
        <v>13</v>
      </c>
      <c r="C15" s="2">
        <v>19</v>
      </c>
      <c r="D15" s="27">
        <f>'[2]Department Budget'!$D$9</f>
        <v>19</v>
      </c>
      <c r="E15" s="27">
        <f>'[2]Department Budget'!$E$9</f>
        <v>80</v>
      </c>
      <c r="F15" s="27">
        <f>'[2]Department Budget'!$F$9</f>
        <v>80</v>
      </c>
      <c r="G15" s="27">
        <f>'[2]Department Budget'!$G$9</f>
        <v>80</v>
      </c>
      <c r="H15" s="11"/>
      <c r="I15" s="12">
        <f>(G15/E15)-1</f>
        <v>0</v>
      </c>
    </row>
    <row r="16" spans="1:9" ht="13.5" thickBot="1">
      <c r="A16" s="13"/>
      <c r="B16" s="13"/>
      <c r="C16" s="14"/>
      <c r="D16" s="14"/>
      <c r="E16" s="14"/>
      <c r="F16" s="14"/>
      <c r="G16" s="14"/>
      <c r="H16" s="14"/>
      <c r="I16" s="15"/>
    </row>
    <row r="17" spans="1:9" ht="12.75">
      <c r="A17" s="16"/>
      <c r="B17" s="16"/>
      <c r="C17" s="17"/>
      <c r="D17" s="17"/>
      <c r="E17" s="17"/>
      <c r="F17" s="17"/>
      <c r="G17" s="17"/>
      <c r="H17" s="17"/>
      <c r="I17" s="12"/>
    </row>
    <row r="18" spans="1:9" ht="12.75">
      <c r="A18" s="18"/>
      <c r="B18" s="19" t="s">
        <v>14</v>
      </c>
      <c r="C18" s="20">
        <f aca="true" t="shared" si="0" ref="C18:H18">SUM(C14:C16)</f>
        <v>84</v>
      </c>
      <c r="D18" s="20">
        <f t="shared" si="0"/>
        <v>84</v>
      </c>
      <c r="E18" s="20">
        <f t="shared" si="0"/>
        <v>145</v>
      </c>
      <c r="F18" s="20">
        <f t="shared" si="0"/>
        <v>145</v>
      </c>
      <c r="G18" s="20">
        <f t="shared" si="0"/>
        <v>145</v>
      </c>
      <c r="H18" s="20">
        <f t="shared" si="0"/>
        <v>0</v>
      </c>
      <c r="I18" s="12">
        <f>(G18/E18)-1</f>
        <v>0</v>
      </c>
    </row>
    <row r="20" spans="1:9" ht="12.75">
      <c r="A20" s="5"/>
      <c r="B20" s="6" t="s">
        <v>15</v>
      </c>
      <c r="C20" s="7"/>
      <c r="D20" s="7"/>
      <c r="E20" s="7"/>
      <c r="F20" s="7"/>
      <c r="G20" s="7"/>
      <c r="H20" s="7"/>
      <c r="I20" s="8"/>
    </row>
    <row r="21" spans="1:8" s="26" customFormat="1" ht="12.75">
      <c r="A21" s="23"/>
      <c r="B21" s="24"/>
      <c r="C21" s="25"/>
      <c r="D21" s="25"/>
      <c r="E21" s="25"/>
      <c r="F21" s="25"/>
      <c r="G21" s="25"/>
      <c r="H21" s="25"/>
    </row>
    <row r="22" spans="1:9" ht="12.75">
      <c r="A22" s="9">
        <v>1020</v>
      </c>
      <c r="B22" s="10" t="s">
        <v>12</v>
      </c>
      <c r="C22" s="2">
        <v>3891</v>
      </c>
      <c r="D22" s="11">
        <f>'[3]Department Budget'!$D$8</f>
        <v>0</v>
      </c>
      <c r="E22" s="11">
        <f>'[3]Department Budget'!$E$8</f>
        <v>0</v>
      </c>
      <c r="F22" s="11">
        <f>'[3]Department Budget'!$F$8</f>
        <v>0</v>
      </c>
      <c r="G22" s="11">
        <f>'[3]Department Budget'!$G$8</f>
        <v>0</v>
      </c>
      <c r="H22" s="11"/>
      <c r="I22" s="12">
        <v>0</v>
      </c>
    </row>
    <row r="23" spans="1:9" ht="12.75">
      <c r="A23" s="9">
        <v>1021</v>
      </c>
      <c r="B23" s="10" t="s">
        <v>16</v>
      </c>
      <c r="C23" s="2">
        <v>0</v>
      </c>
      <c r="D23" s="11">
        <f>'[3]Department Budget'!$D$9</f>
        <v>0</v>
      </c>
      <c r="E23" s="11">
        <f>'[3]Department Budget'!$E$9</f>
        <v>0</v>
      </c>
      <c r="F23" s="11">
        <f>'[3]Department Budget'!$F$9</f>
        <v>0</v>
      </c>
      <c r="G23" s="11">
        <f>'[3]Department Budget'!$G$9</f>
        <v>0</v>
      </c>
      <c r="H23" s="11"/>
      <c r="I23" s="12">
        <v>0</v>
      </c>
    </row>
    <row r="24" spans="1:9" ht="12.75">
      <c r="A24" s="23">
        <v>1022</v>
      </c>
      <c r="B24" s="30" t="s">
        <v>13</v>
      </c>
      <c r="C24" s="25">
        <v>6284</v>
      </c>
      <c r="D24" s="11">
        <f>'[3]Department Budget'!$D$10</f>
        <v>1999</v>
      </c>
      <c r="E24" s="11">
        <f>'[3]Department Budget'!$E$10</f>
        <v>3000</v>
      </c>
      <c r="F24" s="11">
        <f>'[3]Department Budget'!$F$10</f>
        <v>3100</v>
      </c>
      <c r="G24" s="11">
        <f>'[3]Department Budget'!$G$10</f>
        <v>3100</v>
      </c>
      <c r="H24" s="72"/>
      <c r="I24" s="73">
        <f>(G24/E24)-1</f>
        <v>0.03333333333333344</v>
      </c>
    </row>
    <row r="25" spans="1:9" ht="12.75">
      <c r="A25" s="9">
        <v>1023</v>
      </c>
      <c r="B25" s="10" t="s">
        <v>17</v>
      </c>
      <c r="C25" s="2">
        <v>0</v>
      </c>
      <c r="D25" s="11">
        <f>'[3]Department Budget'!$D$11</f>
        <v>0</v>
      </c>
      <c r="E25" s="11">
        <f>'[3]Department Budget'!$E$11</f>
        <v>0</v>
      </c>
      <c r="F25" s="11">
        <f>'[3]Department Budget'!$F$11</f>
        <v>0</v>
      </c>
      <c r="G25" s="11">
        <f>'[3]Department Budget'!$G$11</f>
        <v>0</v>
      </c>
      <c r="H25" s="22"/>
      <c r="I25" s="12">
        <v>0</v>
      </c>
    </row>
    <row r="26" spans="1:9" ht="12.75">
      <c r="A26" s="9">
        <v>1024</v>
      </c>
      <c r="B26" s="10" t="s">
        <v>18</v>
      </c>
      <c r="C26" s="2">
        <v>26717</v>
      </c>
      <c r="D26" s="11">
        <f>'[3]Department Budget'!$D$12</f>
        <v>0</v>
      </c>
      <c r="E26" s="11">
        <f>'[3]Department Budget'!$E$12</f>
        <v>27000</v>
      </c>
      <c r="F26" s="11">
        <f>'[3]Department Budget'!$F$12</f>
        <v>27000</v>
      </c>
      <c r="G26" s="11">
        <f>'[3]Department Budget'!$G$12</f>
        <v>27000</v>
      </c>
      <c r="H26" s="22"/>
      <c r="I26" s="12">
        <v>0</v>
      </c>
    </row>
    <row r="27" spans="1:9" ht="13.5" thickBot="1">
      <c r="A27" s="13"/>
      <c r="B27" s="13"/>
      <c r="C27" s="14"/>
      <c r="D27" s="14"/>
      <c r="E27" s="14"/>
      <c r="F27" s="14"/>
      <c r="G27" s="14"/>
      <c r="H27" s="14"/>
      <c r="I27" s="15"/>
    </row>
    <row r="28" spans="1:9" ht="12.75">
      <c r="A28" s="16"/>
      <c r="B28" s="16"/>
      <c r="C28" s="17"/>
      <c r="D28" s="17"/>
      <c r="E28" s="17"/>
      <c r="F28" s="17"/>
      <c r="G28" s="17"/>
      <c r="H28" s="17"/>
      <c r="I28" s="12"/>
    </row>
    <row r="29" spans="1:9" ht="12.75">
      <c r="A29" s="18"/>
      <c r="B29" s="19" t="s">
        <v>14</v>
      </c>
      <c r="C29" s="20">
        <f aca="true" t="shared" si="1" ref="C29:H29">SUM(C22:C27)</f>
        <v>36892</v>
      </c>
      <c r="D29" s="20">
        <f t="shared" si="1"/>
        <v>1999</v>
      </c>
      <c r="E29" s="20">
        <f t="shared" si="1"/>
        <v>30000</v>
      </c>
      <c r="F29" s="20">
        <f t="shared" si="1"/>
        <v>30100</v>
      </c>
      <c r="G29" s="20">
        <f t="shared" si="1"/>
        <v>30100</v>
      </c>
      <c r="H29" s="20">
        <f t="shared" si="1"/>
        <v>0</v>
      </c>
      <c r="I29" s="12">
        <f>(G29/E29)-1</f>
        <v>0.0033333333333334103</v>
      </c>
    </row>
    <row r="31" spans="1:9" ht="12.75">
      <c r="A31" s="5"/>
      <c r="B31" s="6" t="s">
        <v>8</v>
      </c>
      <c r="C31" s="7"/>
      <c r="D31" s="7"/>
      <c r="E31" s="7"/>
      <c r="F31" s="7"/>
      <c r="G31" s="7"/>
      <c r="H31" s="7"/>
      <c r="I31" s="8"/>
    </row>
    <row r="32" spans="1:8" s="26" customFormat="1" ht="12.75">
      <c r="A32" s="23"/>
      <c r="B32" s="24"/>
      <c r="C32" s="25"/>
      <c r="D32" s="25"/>
      <c r="E32" s="25"/>
      <c r="F32" s="25"/>
      <c r="G32" s="25"/>
      <c r="H32" s="25"/>
    </row>
    <row r="33" spans="1:9" ht="12.75">
      <c r="A33" s="9">
        <v>1030</v>
      </c>
      <c r="B33" s="10" t="s">
        <v>12</v>
      </c>
      <c r="C33" s="2">
        <v>188596</v>
      </c>
      <c r="D33" s="11">
        <f>'[4]Department Budget'!$D$8</f>
        <v>196963</v>
      </c>
      <c r="E33" s="11">
        <f>'[4]Department Budget'!$E$8</f>
        <v>204592</v>
      </c>
      <c r="F33" s="11">
        <f>'[4]Department Budget'!$F$8</f>
        <v>207912</v>
      </c>
      <c r="G33" s="11">
        <f>'[4]Department Budget'!$G$8</f>
        <v>207912</v>
      </c>
      <c r="H33" s="76"/>
      <c r="I33" s="12">
        <f>(G33/E33)-1</f>
        <v>0.01622741847188558</v>
      </c>
    </row>
    <row r="34" spans="1:9" ht="12.75">
      <c r="A34" s="9">
        <v>1031</v>
      </c>
      <c r="B34" s="10" t="s">
        <v>16</v>
      </c>
      <c r="C34" s="2">
        <v>95178</v>
      </c>
      <c r="D34" s="11">
        <f>'[4]Department Budget'!$D$9</f>
        <v>102567</v>
      </c>
      <c r="E34" s="11">
        <f>'[4]Department Budget'!$E$9</f>
        <v>106780</v>
      </c>
      <c r="F34" s="11">
        <f>'[4]Department Budget'!$F$9</f>
        <v>108280</v>
      </c>
      <c r="G34" s="11">
        <f>'[4]Department Budget'!$G$9</f>
        <v>108280</v>
      </c>
      <c r="H34" s="11"/>
      <c r="I34" s="12">
        <f>(G34/E34)-1</f>
        <v>0.014047574452144662</v>
      </c>
    </row>
    <row r="35" spans="1:9" ht="12.75">
      <c r="A35" s="23">
        <v>1032</v>
      </c>
      <c r="B35" s="30" t="s">
        <v>13</v>
      </c>
      <c r="C35" s="25">
        <v>3800</v>
      </c>
      <c r="D35" s="11">
        <f>'[4]Department Budget'!$D$10</f>
        <v>7368</v>
      </c>
      <c r="E35" s="11">
        <f>'[4]Department Budget'!$E$10</f>
        <v>14000</v>
      </c>
      <c r="F35" s="11">
        <f>'[4]Department Budget'!$F$10</f>
        <v>14000</v>
      </c>
      <c r="G35" s="11">
        <f>'[4]Department Budget'!$G$10</f>
        <v>14000</v>
      </c>
      <c r="H35" s="72"/>
      <c r="I35" s="73">
        <f>(G35/E35)-1</f>
        <v>0</v>
      </c>
    </row>
    <row r="36" spans="1:9" ht="12.75">
      <c r="A36" s="23">
        <v>1033</v>
      </c>
      <c r="B36" s="30" t="s">
        <v>17</v>
      </c>
      <c r="C36" s="25">
        <v>0</v>
      </c>
      <c r="D36" s="11">
        <f>'[4]Department Budget'!$D$11</f>
        <v>0</v>
      </c>
      <c r="E36" s="11">
        <f>'[4]Department Budget'!$E$11</f>
        <v>0</v>
      </c>
      <c r="F36" s="11">
        <f>'[4]Department Budget'!$F$11</f>
        <v>0</v>
      </c>
      <c r="G36" s="11">
        <f>'[4]Department Budget'!$G$11</f>
        <v>0</v>
      </c>
      <c r="H36" s="72"/>
      <c r="I36" s="73">
        <v>0</v>
      </c>
    </row>
    <row r="37" spans="1:9" ht="12.75">
      <c r="A37" s="9">
        <v>1034</v>
      </c>
      <c r="B37" s="10" t="s">
        <v>155</v>
      </c>
      <c r="C37" s="2">
        <v>0</v>
      </c>
      <c r="D37" s="11">
        <f>'[4]Department Budget'!$D$12</f>
        <v>0</v>
      </c>
      <c r="E37" s="11">
        <f>'[4]Department Budget'!$E$12</f>
        <v>0</v>
      </c>
      <c r="F37" s="11">
        <f>'[4]Department Budget'!$F$12</f>
        <v>0</v>
      </c>
      <c r="G37" s="11">
        <f>'[4]Department Budget'!$G$12</f>
        <v>0</v>
      </c>
      <c r="H37" s="22"/>
      <c r="I37" s="12">
        <v>0</v>
      </c>
    </row>
    <row r="38" spans="1:9" ht="13.5" thickBot="1">
      <c r="A38" s="13"/>
      <c r="B38" s="13"/>
      <c r="C38" s="14"/>
      <c r="D38" s="14"/>
      <c r="E38" s="14"/>
      <c r="F38" s="14"/>
      <c r="G38" s="14"/>
      <c r="H38" s="14"/>
      <c r="I38" s="15"/>
    </row>
    <row r="39" spans="1:9" ht="12.75">
      <c r="A39" s="16"/>
      <c r="B39" s="16"/>
      <c r="C39" s="17"/>
      <c r="D39" s="17"/>
      <c r="E39" s="17"/>
      <c r="F39" s="17"/>
      <c r="G39" s="17"/>
      <c r="H39" s="17"/>
      <c r="I39" s="12"/>
    </row>
    <row r="40" spans="1:9" ht="12.75">
      <c r="A40" s="18"/>
      <c r="B40" s="19" t="s">
        <v>14</v>
      </c>
      <c r="C40" s="20">
        <f aca="true" t="shared" si="2" ref="C40:H40">SUM(C33:C38)</f>
        <v>287574</v>
      </c>
      <c r="D40" s="20">
        <f t="shared" si="2"/>
        <v>306898</v>
      </c>
      <c r="E40" s="20">
        <f t="shared" si="2"/>
        <v>325372</v>
      </c>
      <c r="F40" s="20">
        <f t="shared" si="2"/>
        <v>330192</v>
      </c>
      <c r="G40" s="20">
        <f t="shared" si="2"/>
        <v>330192</v>
      </c>
      <c r="H40" s="20">
        <f t="shared" si="2"/>
        <v>0</v>
      </c>
      <c r="I40" s="12">
        <f>(G40/E40)-1</f>
        <v>0.014813813112376062</v>
      </c>
    </row>
    <row r="41" spans="1:9" ht="12.75">
      <c r="A41" s="18"/>
      <c r="B41" s="19"/>
      <c r="C41" s="20"/>
      <c r="D41" s="20"/>
      <c r="E41" s="20"/>
      <c r="F41" s="20"/>
      <c r="G41" s="20"/>
      <c r="H41" s="20"/>
      <c r="I41" s="21"/>
    </row>
    <row r="42" spans="3:8" ht="12.75">
      <c r="C42" s="2"/>
      <c r="D42" s="2"/>
      <c r="E42" s="2"/>
      <c r="F42" s="3" t="s">
        <v>173</v>
      </c>
      <c r="G42" s="3" t="s">
        <v>173</v>
      </c>
      <c r="H42" s="3" t="s">
        <v>163</v>
      </c>
    </row>
    <row r="43" spans="3:9" ht="12.75">
      <c r="C43" s="3" t="s">
        <v>163</v>
      </c>
      <c r="D43" s="3" t="s">
        <v>166</v>
      </c>
      <c r="E43" s="3" t="s">
        <v>168</v>
      </c>
      <c r="F43" s="3" t="s">
        <v>6</v>
      </c>
      <c r="G43" s="3" t="s">
        <v>8</v>
      </c>
      <c r="H43" s="3" t="s">
        <v>11</v>
      </c>
      <c r="I43" s="1" t="s">
        <v>0</v>
      </c>
    </row>
    <row r="44" spans="1:9" ht="12.75">
      <c r="A44" s="1" t="s">
        <v>4</v>
      </c>
      <c r="B44" s="1" t="s">
        <v>1</v>
      </c>
      <c r="C44" s="3" t="s">
        <v>2</v>
      </c>
      <c r="D44" s="3" t="s">
        <v>2</v>
      </c>
      <c r="E44" s="3" t="s">
        <v>5</v>
      </c>
      <c r="F44" s="3" t="s">
        <v>7</v>
      </c>
      <c r="G44" s="3" t="s">
        <v>10</v>
      </c>
      <c r="H44" s="3" t="s">
        <v>10</v>
      </c>
      <c r="I44" s="1" t="s">
        <v>3</v>
      </c>
    </row>
    <row r="45" ht="12.75">
      <c r="G45" s="3"/>
    </row>
    <row r="47" spans="1:9" ht="12.75">
      <c r="A47" s="5"/>
      <c r="B47" s="6" t="s">
        <v>20</v>
      </c>
      <c r="C47" s="7"/>
      <c r="D47" s="7"/>
      <c r="E47" s="7"/>
      <c r="F47" s="7"/>
      <c r="G47" s="7"/>
      <c r="H47" s="7"/>
      <c r="I47" s="8"/>
    </row>
    <row r="48" spans="1:8" s="26" customFormat="1" ht="12.75">
      <c r="A48" s="23"/>
      <c r="B48" s="24"/>
      <c r="C48" s="25"/>
      <c r="D48" s="25"/>
      <c r="E48" s="25"/>
      <c r="F48" s="25"/>
      <c r="G48" s="25"/>
      <c r="H48" s="25"/>
    </row>
    <row r="49" spans="1:9" ht="12.75">
      <c r="A49" s="9">
        <v>1040</v>
      </c>
      <c r="B49" s="10" t="s">
        <v>13</v>
      </c>
      <c r="C49" s="2">
        <v>0</v>
      </c>
      <c r="D49" s="11">
        <f>'[5]Department Budget'!$D$8</f>
        <v>0</v>
      </c>
      <c r="E49" s="11">
        <f>'[5]Department Budget'!$E$8</f>
        <v>210</v>
      </c>
      <c r="F49" s="11">
        <f>'[5]Department Budget'!$F$8</f>
        <v>210</v>
      </c>
      <c r="G49" s="11">
        <f>'[5]Department Budget'!$G$8</f>
        <v>210</v>
      </c>
      <c r="H49" s="11"/>
      <c r="I49" s="12">
        <v>0</v>
      </c>
    </row>
    <row r="50" spans="1:9" ht="12.75">
      <c r="A50" s="10">
        <v>1041</v>
      </c>
      <c r="B50" s="10" t="s">
        <v>21</v>
      </c>
      <c r="C50" s="2">
        <v>64441</v>
      </c>
      <c r="D50" s="11">
        <f>'[5]Department Budget'!$D$9</f>
        <v>51085</v>
      </c>
      <c r="E50" s="11">
        <f>'[5]Department Budget'!$E$9</f>
        <v>150000</v>
      </c>
      <c r="F50" s="11">
        <f>'[5]Department Budget'!$F$9</f>
        <v>150000</v>
      </c>
      <c r="G50" s="11">
        <f>'[5]Department Budget'!$G$9</f>
        <v>150000</v>
      </c>
      <c r="H50" s="2"/>
      <c r="I50" s="12">
        <f>(G50/E50)-1</f>
        <v>0</v>
      </c>
    </row>
    <row r="51" spans="1:9" ht="13.5" thickBot="1">
      <c r="A51" s="13"/>
      <c r="B51" s="13"/>
      <c r="C51" s="14"/>
      <c r="D51" s="14"/>
      <c r="E51" s="14"/>
      <c r="F51" s="14"/>
      <c r="G51" s="14"/>
      <c r="H51" s="14"/>
      <c r="I51" s="15"/>
    </row>
    <row r="52" spans="1:9" ht="12.75">
      <c r="A52" s="16"/>
      <c r="B52" s="16"/>
      <c r="C52" s="17"/>
      <c r="D52" s="17"/>
      <c r="E52" s="17"/>
      <c r="F52" s="17"/>
      <c r="G52" s="17"/>
      <c r="H52" s="17"/>
      <c r="I52" s="12"/>
    </row>
    <row r="53" spans="1:9" ht="12.75">
      <c r="A53" s="18"/>
      <c r="B53" s="19" t="s">
        <v>14</v>
      </c>
      <c r="C53" s="20">
        <f aca="true" t="shared" si="3" ref="C53:H53">SUM(C49:C51)</f>
        <v>64441</v>
      </c>
      <c r="D53" s="20">
        <f t="shared" si="3"/>
        <v>51085</v>
      </c>
      <c r="E53" s="20">
        <f t="shared" si="3"/>
        <v>150210</v>
      </c>
      <c r="F53" s="20">
        <f t="shared" si="3"/>
        <v>150210</v>
      </c>
      <c r="G53" s="20">
        <f t="shared" si="3"/>
        <v>150210</v>
      </c>
      <c r="H53" s="20">
        <f t="shared" si="3"/>
        <v>0</v>
      </c>
      <c r="I53" s="12">
        <f>(G53/E53)-1</f>
        <v>0</v>
      </c>
    </row>
    <row r="55" spans="1:9" ht="12.75">
      <c r="A55" s="5"/>
      <c r="B55" s="6" t="s">
        <v>22</v>
      </c>
      <c r="C55" s="7"/>
      <c r="D55" s="7"/>
      <c r="E55" s="7"/>
      <c r="F55" s="7"/>
      <c r="G55" s="7"/>
      <c r="H55" s="7"/>
      <c r="I55" s="8"/>
    </row>
    <row r="56" spans="1:8" s="26" customFormat="1" ht="12.75">
      <c r="A56" s="23"/>
      <c r="B56" s="24"/>
      <c r="C56" s="25"/>
      <c r="D56" s="25"/>
      <c r="E56" s="25"/>
      <c r="F56" s="25"/>
      <c r="G56" s="25"/>
      <c r="H56" s="25"/>
    </row>
    <row r="57" spans="1:9" ht="12.75">
      <c r="A57" s="9">
        <v>1050</v>
      </c>
      <c r="B57" s="10" t="s">
        <v>12</v>
      </c>
      <c r="C57" s="27">
        <v>81538</v>
      </c>
      <c r="D57" s="11">
        <f>'[6]Department Budget'!$D$8</f>
        <v>84833</v>
      </c>
      <c r="E57" s="11">
        <f>'[6]Department Budget'!$E$8</f>
        <v>87395</v>
      </c>
      <c r="F57" s="11">
        <f>'[6]Department Budget'!$F$8</f>
        <v>91110</v>
      </c>
      <c r="G57" s="11">
        <f>'[6]Department Budget'!$G$8</f>
        <v>91110</v>
      </c>
      <c r="H57" s="27"/>
      <c r="I57" s="12">
        <f>(G57/E57)-1</f>
        <v>0.04250815264031127</v>
      </c>
    </row>
    <row r="58" spans="1:9" ht="12.75">
      <c r="A58" s="9">
        <v>1051</v>
      </c>
      <c r="B58" s="10" t="s">
        <v>16</v>
      </c>
      <c r="C58" s="11">
        <v>40950</v>
      </c>
      <c r="D58" s="11">
        <f>'[6]Department Budget'!$D$9</f>
        <v>42333</v>
      </c>
      <c r="E58" s="11">
        <f>'[6]Department Budget'!$E$9</f>
        <v>44067</v>
      </c>
      <c r="F58" s="11">
        <f>'[6]Department Budget'!$F$9</f>
        <v>44067</v>
      </c>
      <c r="G58" s="11">
        <f>'[6]Department Budget'!$G$9</f>
        <v>44067</v>
      </c>
      <c r="H58" s="11"/>
      <c r="I58" s="12">
        <f>(G58/E58)-1</f>
        <v>0</v>
      </c>
    </row>
    <row r="59" spans="1:9" ht="12.75">
      <c r="A59" s="9">
        <v>1052</v>
      </c>
      <c r="B59" s="10" t="s">
        <v>13</v>
      </c>
      <c r="C59" s="11">
        <v>34267</v>
      </c>
      <c r="D59" s="11">
        <f>'[6]Department Budget'!$D$10</f>
        <v>29744</v>
      </c>
      <c r="E59" s="11">
        <f>'[6]Department Budget'!$E$10</f>
        <v>31185</v>
      </c>
      <c r="F59" s="11">
        <f>'[6]Department Budget'!$F$10</f>
        <v>32140</v>
      </c>
      <c r="G59" s="11">
        <f>'[6]Department Budget'!$G$10</f>
        <v>32140</v>
      </c>
      <c r="H59" s="11"/>
      <c r="I59" s="12">
        <f>(G59/E59)-1</f>
        <v>0.03062369729036396</v>
      </c>
    </row>
    <row r="60" spans="1:9" ht="13.5" thickBot="1">
      <c r="A60" s="13"/>
      <c r="B60" s="13"/>
      <c r="C60" s="14"/>
      <c r="D60" s="14"/>
      <c r="E60" s="14"/>
      <c r="F60" s="14"/>
      <c r="G60" s="14"/>
      <c r="H60" s="14"/>
      <c r="I60" s="15"/>
    </row>
    <row r="61" spans="1:9" ht="12.75">
      <c r="A61" s="16"/>
      <c r="B61" s="16"/>
      <c r="C61" s="17"/>
      <c r="D61" s="17"/>
      <c r="E61" s="17"/>
      <c r="F61" s="17"/>
      <c r="G61" s="17"/>
      <c r="H61" s="17"/>
      <c r="I61" s="12"/>
    </row>
    <row r="62" spans="1:9" ht="12.75">
      <c r="A62" s="18"/>
      <c r="B62" s="19" t="s">
        <v>14</v>
      </c>
      <c r="C62" s="20">
        <f aca="true" t="shared" si="4" ref="C62:H62">SUM(C57:C60)</f>
        <v>156755</v>
      </c>
      <c r="D62" s="20">
        <f t="shared" si="4"/>
        <v>156910</v>
      </c>
      <c r="E62" s="20">
        <f t="shared" si="4"/>
        <v>162647</v>
      </c>
      <c r="F62" s="20">
        <f t="shared" si="4"/>
        <v>167317</v>
      </c>
      <c r="G62" s="20">
        <f t="shared" si="4"/>
        <v>167317</v>
      </c>
      <c r="H62" s="20">
        <f t="shared" si="4"/>
        <v>0</v>
      </c>
      <c r="I62" s="12">
        <f>(G62/E62)-1</f>
        <v>0.0287124877802849</v>
      </c>
    </row>
    <row r="64" spans="1:9" ht="12.75">
      <c r="A64" s="5"/>
      <c r="B64" s="6" t="s">
        <v>23</v>
      </c>
      <c r="C64" s="7"/>
      <c r="D64" s="7"/>
      <c r="E64" s="7"/>
      <c r="F64" s="7"/>
      <c r="G64" s="7"/>
      <c r="H64" s="7"/>
      <c r="I64" s="8"/>
    </row>
    <row r="65" spans="1:8" s="26" customFormat="1" ht="12.75">
      <c r="A65" s="23"/>
      <c r="B65" s="24"/>
      <c r="C65" s="25"/>
      <c r="D65" s="25"/>
      <c r="E65" s="25"/>
      <c r="F65" s="25"/>
      <c r="G65" s="25"/>
      <c r="H65" s="25"/>
    </row>
    <row r="66" spans="1:9" ht="12.75">
      <c r="A66" s="9">
        <v>1060</v>
      </c>
      <c r="B66" s="10" t="s">
        <v>12</v>
      </c>
      <c r="C66" s="27">
        <v>84818</v>
      </c>
      <c r="D66" s="11">
        <f>'[7]Department Budget'!$D$8</f>
        <v>94240</v>
      </c>
      <c r="E66" s="11">
        <f>'[7]Department Budget'!$E$8</f>
        <v>85325</v>
      </c>
      <c r="F66" s="11">
        <f>'[7]Department Budget'!$F$8</f>
        <v>72000</v>
      </c>
      <c r="G66" s="11">
        <f>'[7]Department Budget'!$G$8</f>
        <v>72000</v>
      </c>
      <c r="H66" s="27"/>
      <c r="I66" s="12">
        <f>(G66/E66)-1</f>
        <v>-0.15616759449164963</v>
      </c>
    </row>
    <row r="67" spans="1:9" ht="12.75">
      <c r="A67" s="9">
        <v>1061</v>
      </c>
      <c r="B67" s="10" t="s">
        <v>16</v>
      </c>
      <c r="C67" s="11">
        <v>93510</v>
      </c>
      <c r="D67" s="11">
        <f>'[7]Department Budget'!$D$9</f>
        <v>53007</v>
      </c>
      <c r="E67" s="11">
        <f>'[7]Department Budget'!$E$9</f>
        <v>52782</v>
      </c>
      <c r="F67" s="11">
        <f>'[7]Department Budget'!$F$9</f>
        <v>50316</v>
      </c>
      <c r="G67" s="11">
        <f>'[7]Department Budget'!$G$9</f>
        <v>50316</v>
      </c>
      <c r="H67" s="11"/>
      <c r="I67" s="12">
        <f>(G67/E67)-1</f>
        <v>-0.04672047288848469</v>
      </c>
    </row>
    <row r="68" spans="1:9" ht="12.75">
      <c r="A68" s="23">
        <v>1062</v>
      </c>
      <c r="B68" s="30" t="s">
        <v>13</v>
      </c>
      <c r="C68" s="72">
        <v>29649</v>
      </c>
      <c r="D68" s="11">
        <f>'[7]Department Budget'!$D$10</f>
        <v>16484</v>
      </c>
      <c r="E68" s="11">
        <f>'[7]Department Budget'!$E$10</f>
        <v>23235</v>
      </c>
      <c r="F68" s="11">
        <f>'[7]Department Budget'!$F$10</f>
        <v>23556</v>
      </c>
      <c r="G68" s="11">
        <f>'[7]Department Budget'!$G$10</f>
        <v>22630</v>
      </c>
      <c r="H68" s="72"/>
      <c r="I68" s="73">
        <f>(G68/E68)-1</f>
        <v>-0.02603830428233267</v>
      </c>
    </row>
    <row r="69" spans="1:9" ht="12.75">
      <c r="A69" s="9">
        <v>1063</v>
      </c>
      <c r="B69" s="10" t="s">
        <v>24</v>
      </c>
      <c r="C69" s="22">
        <v>0</v>
      </c>
      <c r="D69" s="11">
        <f>'[7]Department Budget'!$D$11</f>
        <v>0</v>
      </c>
      <c r="E69" s="11">
        <f>'[7]Department Budget'!$E$11</f>
        <v>0</v>
      </c>
      <c r="F69" s="11">
        <f>'[7]Department Budget'!$F$11</f>
        <v>0</v>
      </c>
      <c r="G69" s="11">
        <f>'[7]Department Budget'!$G$11</f>
        <v>0</v>
      </c>
      <c r="H69" s="22"/>
      <c r="I69" s="12">
        <v>0</v>
      </c>
    </row>
    <row r="70" spans="1:9" ht="13.5" thickBot="1">
      <c r="A70" s="13"/>
      <c r="B70" s="13"/>
      <c r="C70" s="14"/>
      <c r="D70" s="14"/>
      <c r="E70" s="14"/>
      <c r="F70" s="14"/>
      <c r="G70" s="14"/>
      <c r="H70" s="14"/>
      <c r="I70" s="15"/>
    </row>
    <row r="71" spans="1:9" ht="12.75">
      <c r="A71" s="16"/>
      <c r="B71" s="16"/>
      <c r="C71" s="17"/>
      <c r="D71" s="17"/>
      <c r="E71" s="17"/>
      <c r="F71" s="17"/>
      <c r="G71" s="17"/>
      <c r="H71" s="17"/>
      <c r="I71" s="12"/>
    </row>
    <row r="72" spans="1:9" ht="12.75">
      <c r="A72" s="18"/>
      <c r="B72" s="19" t="s">
        <v>14</v>
      </c>
      <c r="C72" s="20">
        <f aca="true" t="shared" si="5" ref="C72:H72">SUM(C66:C70)</f>
        <v>207977</v>
      </c>
      <c r="D72" s="20">
        <f t="shared" si="5"/>
        <v>163731</v>
      </c>
      <c r="E72" s="20">
        <f t="shared" si="5"/>
        <v>161342</v>
      </c>
      <c r="F72" s="20">
        <f t="shared" si="5"/>
        <v>145872</v>
      </c>
      <c r="G72" s="20">
        <f t="shared" si="5"/>
        <v>144946</v>
      </c>
      <c r="H72" s="20">
        <f t="shared" si="5"/>
        <v>0</v>
      </c>
      <c r="I72" s="12">
        <f>(G72/E72)-1</f>
        <v>-0.10162264010611</v>
      </c>
    </row>
    <row r="74" spans="1:9" ht="12.75">
      <c r="A74" s="5"/>
      <c r="B74" s="6" t="s">
        <v>25</v>
      </c>
      <c r="C74" s="7"/>
      <c r="D74" s="7"/>
      <c r="E74" s="7"/>
      <c r="F74" s="7"/>
      <c r="G74" s="7"/>
      <c r="H74" s="7"/>
      <c r="I74" s="8"/>
    </row>
    <row r="75" spans="1:8" s="26" customFormat="1" ht="12.75">
      <c r="A75" s="23"/>
      <c r="B75" s="24"/>
      <c r="C75" s="25"/>
      <c r="D75" s="25"/>
      <c r="E75" s="25"/>
      <c r="F75" s="25"/>
      <c r="G75" s="25"/>
      <c r="H75" s="25"/>
    </row>
    <row r="76" spans="1:9" ht="12.75">
      <c r="A76" s="9">
        <v>1070</v>
      </c>
      <c r="B76" s="10" t="s">
        <v>12</v>
      </c>
      <c r="C76" s="11">
        <v>82476</v>
      </c>
      <c r="D76" s="11">
        <f>'[8]Department Budget'!$D$8</f>
        <v>84125</v>
      </c>
      <c r="E76" s="11">
        <f>'[8]Department Budget'!$E$8</f>
        <v>84966</v>
      </c>
      <c r="F76" s="11">
        <f>'[8]Department Budget'!$F$8</f>
        <v>84125</v>
      </c>
      <c r="G76" s="11">
        <f>'[8]Department Budget'!$G$8</f>
        <v>84125</v>
      </c>
      <c r="H76" s="27"/>
      <c r="I76" s="12">
        <f>(G76/E76)-1</f>
        <v>-0.00989807687780997</v>
      </c>
    </row>
    <row r="77" spans="1:9" ht="12.75">
      <c r="A77" s="9">
        <v>1071</v>
      </c>
      <c r="B77" s="10" t="s">
        <v>16</v>
      </c>
      <c r="C77" s="11">
        <v>97406</v>
      </c>
      <c r="D77" s="11">
        <f>'[8]Department Budget'!$D$9</f>
        <v>100162</v>
      </c>
      <c r="E77" s="11">
        <f>'[8]Department Budget'!$E$9</f>
        <v>104658</v>
      </c>
      <c r="F77" s="11">
        <f>'[8]Department Budget'!$F$9</f>
        <v>104658</v>
      </c>
      <c r="G77" s="11">
        <f>'[8]Department Budget'!$G$9</f>
        <v>104658</v>
      </c>
      <c r="H77" s="11"/>
      <c r="I77" s="12">
        <f>(G77/E77)-1</f>
        <v>0</v>
      </c>
    </row>
    <row r="78" spans="1:9" ht="12.75">
      <c r="A78" s="23">
        <v>1072</v>
      </c>
      <c r="B78" s="30" t="s">
        <v>13</v>
      </c>
      <c r="C78" s="74">
        <v>20266</v>
      </c>
      <c r="D78" s="11">
        <f>'[8]Department Budget'!$D$10</f>
        <v>20040</v>
      </c>
      <c r="E78" s="11">
        <f>'[8]Department Budget'!$E$10</f>
        <v>22855</v>
      </c>
      <c r="F78" s="11">
        <f>'[8]Department Budget'!$F$10</f>
        <v>21865</v>
      </c>
      <c r="G78" s="11">
        <f>'[8]Department Budget'!$G$10</f>
        <v>21865</v>
      </c>
      <c r="H78" s="72"/>
      <c r="I78" s="73">
        <f>(G78/E78)-1</f>
        <v>-0.043316560927586956</v>
      </c>
    </row>
    <row r="79" spans="1:9" ht="12.75">
      <c r="A79" s="9">
        <v>1073</v>
      </c>
      <c r="B79" s="10" t="s">
        <v>26</v>
      </c>
      <c r="C79" s="11">
        <v>4038</v>
      </c>
      <c r="D79" s="11">
        <f>'[8]Department Budget'!$D$11</f>
        <v>3333</v>
      </c>
      <c r="E79" s="11">
        <f>'[8]Department Budget'!$E$11</f>
        <v>4500</v>
      </c>
      <c r="F79" s="11">
        <f>'[8]Department Budget'!$F$11</f>
        <v>4500</v>
      </c>
      <c r="G79" s="11">
        <f>'[8]Department Budget'!$G$11</f>
        <v>4500</v>
      </c>
      <c r="H79" s="11"/>
      <c r="I79" s="12">
        <f>(G79/E79)-1</f>
        <v>0</v>
      </c>
    </row>
    <row r="80" spans="1:9" ht="12.75">
      <c r="A80" s="9">
        <v>1074</v>
      </c>
      <c r="B80" s="10" t="s">
        <v>27</v>
      </c>
      <c r="C80" s="22">
        <v>3000</v>
      </c>
      <c r="D80" s="11">
        <f>'[8]Department Budget'!$D$12</f>
        <v>5000</v>
      </c>
      <c r="E80" s="11">
        <f>'[8]Department Budget'!$E$12</f>
        <v>5000</v>
      </c>
      <c r="F80" s="11">
        <f>'[8]Department Budget'!$F$12</f>
        <v>6000</v>
      </c>
      <c r="G80" s="11">
        <f>'[8]Department Budget'!$G$12</f>
        <v>6000</v>
      </c>
      <c r="H80" s="22"/>
      <c r="I80" s="12">
        <f>(G80/E80)-1</f>
        <v>0.19999999999999996</v>
      </c>
    </row>
    <row r="81" spans="1:9" ht="13.5" thickBot="1">
      <c r="A81" s="13"/>
      <c r="B81" s="13"/>
      <c r="C81" s="14"/>
      <c r="D81" s="14"/>
      <c r="E81" s="14"/>
      <c r="F81" s="14"/>
      <c r="G81" s="14"/>
      <c r="H81" s="14"/>
      <c r="I81" s="15"/>
    </row>
    <row r="82" spans="1:9" ht="12.75">
      <c r="A82" s="16"/>
      <c r="B82" s="16"/>
      <c r="C82" s="17"/>
      <c r="D82" s="17"/>
      <c r="E82" s="17"/>
      <c r="F82" s="17"/>
      <c r="G82" s="17"/>
      <c r="H82" s="17"/>
      <c r="I82" s="12"/>
    </row>
    <row r="83" spans="1:9" ht="12.75">
      <c r="A83" s="18"/>
      <c r="B83" s="19" t="s">
        <v>14</v>
      </c>
      <c r="C83" s="20">
        <f aca="true" t="shared" si="6" ref="C83:H83">SUM(C76:C81)</f>
        <v>207186</v>
      </c>
      <c r="D83" s="20">
        <f t="shared" si="6"/>
        <v>212660</v>
      </c>
      <c r="E83" s="20">
        <f t="shared" si="6"/>
        <v>221979</v>
      </c>
      <c r="F83" s="20">
        <f t="shared" si="6"/>
        <v>221148</v>
      </c>
      <c r="G83" s="20">
        <f t="shared" si="6"/>
        <v>221148</v>
      </c>
      <c r="H83" s="20">
        <f t="shared" si="6"/>
        <v>0</v>
      </c>
      <c r="I83" s="12">
        <f>(G83/E83)-1</f>
        <v>-0.003743597367318552</v>
      </c>
    </row>
    <row r="85" spans="3:8" ht="12.75">
      <c r="C85" s="2"/>
      <c r="D85" s="2"/>
      <c r="E85" s="2"/>
      <c r="F85" s="3" t="s">
        <v>173</v>
      </c>
      <c r="G85" s="3" t="s">
        <v>173</v>
      </c>
      <c r="H85" s="3" t="s">
        <v>163</v>
      </c>
    </row>
    <row r="86" spans="3:9" ht="12.75">
      <c r="C86" s="3" t="s">
        <v>163</v>
      </c>
      <c r="D86" s="3" t="s">
        <v>166</v>
      </c>
      <c r="E86" s="3" t="s">
        <v>168</v>
      </c>
      <c r="F86" s="3" t="s">
        <v>6</v>
      </c>
      <c r="G86" s="3" t="s">
        <v>8</v>
      </c>
      <c r="H86" s="3" t="s">
        <v>11</v>
      </c>
      <c r="I86" s="1" t="s">
        <v>0</v>
      </c>
    </row>
    <row r="87" spans="1:9" ht="12.75">
      <c r="A87" s="1" t="s">
        <v>4</v>
      </c>
      <c r="B87" s="1" t="s">
        <v>1</v>
      </c>
      <c r="C87" s="3" t="s">
        <v>2</v>
      </c>
      <c r="D87" s="3" t="s">
        <v>2</v>
      </c>
      <c r="E87" s="3" t="s">
        <v>5</v>
      </c>
      <c r="F87" s="3" t="s">
        <v>7</v>
      </c>
      <c r="G87" s="3" t="s">
        <v>10</v>
      </c>
      <c r="H87" s="3" t="s">
        <v>10</v>
      </c>
      <c r="I87" s="1" t="s">
        <v>3</v>
      </c>
    </row>
    <row r="88" ht="12.75">
      <c r="G88" s="3"/>
    </row>
    <row r="90" spans="1:9" ht="12.75">
      <c r="A90" s="5"/>
      <c r="B90" s="6" t="s">
        <v>28</v>
      </c>
      <c r="C90" s="7"/>
      <c r="D90" s="7"/>
      <c r="E90" s="7"/>
      <c r="F90" s="7"/>
      <c r="G90" s="7"/>
      <c r="H90" s="7"/>
      <c r="I90" s="8"/>
    </row>
    <row r="91" spans="1:9" ht="12.75">
      <c r="A91" s="23"/>
      <c r="B91" s="24"/>
      <c r="C91" s="25"/>
      <c r="D91" s="25"/>
      <c r="E91" s="25"/>
      <c r="F91" s="25"/>
      <c r="G91" s="25"/>
      <c r="H91" s="25"/>
      <c r="I91" s="26"/>
    </row>
    <row r="92" spans="1:9" ht="12.75">
      <c r="A92" s="9">
        <v>1080</v>
      </c>
      <c r="B92" s="10" t="s">
        <v>13</v>
      </c>
      <c r="C92" s="2">
        <v>60269</v>
      </c>
      <c r="D92" s="11">
        <f>'[9]Department Budget'!$D$8</f>
        <v>61574</v>
      </c>
      <c r="E92" s="11">
        <f>'[9]Department Budget'!$E$8</f>
        <v>90000</v>
      </c>
      <c r="F92" s="11">
        <f>'[9]Department Budget'!$F$8</f>
        <v>90000</v>
      </c>
      <c r="G92" s="11">
        <f>'[9]Department Budget'!$G$8</f>
        <v>70000</v>
      </c>
      <c r="H92" s="11"/>
      <c r="I92" s="12">
        <f>(G92/E92)-1</f>
        <v>-0.2222222222222222</v>
      </c>
    </row>
    <row r="93" spans="1:9" ht="13.5" thickBot="1">
      <c r="A93" s="13"/>
      <c r="B93" s="13"/>
      <c r="C93" s="14"/>
      <c r="D93" s="14"/>
      <c r="E93" s="14"/>
      <c r="F93" s="14"/>
      <c r="G93" s="14"/>
      <c r="H93" s="14"/>
      <c r="I93" s="15"/>
    </row>
    <row r="94" spans="1:9" ht="12.75">
      <c r="A94" s="16"/>
      <c r="B94" s="16"/>
      <c r="C94" s="17"/>
      <c r="D94" s="17"/>
      <c r="E94" s="17"/>
      <c r="F94" s="17"/>
      <c r="G94" s="17"/>
      <c r="H94" s="17"/>
      <c r="I94" s="12"/>
    </row>
    <row r="95" spans="1:9" ht="12.75">
      <c r="A95" s="18"/>
      <c r="B95" s="19" t="s">
        <v>14</v>
      </c>
      <c r="C95" s="20">
        <f aca="true" t="shared" si="7" ref="C95:H95">SUM(C92:C93)</f>
        <v>60269</v>
      </c>
      <c r="D95" s="20">
        <f t="shared" si="7"/>
        <v>61574</v>
      </c>
      <c r="E95" s="20">
        <f t="shared" si="7"/>
        <v>90000</v>
      </c>
      <c r="F95" s="20">
        <f t="shared" si="7"/>
        <v>90000</v>
      </c>
      <c r="G95" s="20">
        <f t="shared" si="7"/>
        <v>70000</v>
      </c>
      <c r="H95" s="20">
        <f t="shared" si="7"/>
        <v>0</v>
      </c>
      <c r="I95" s="12">
        <f>(G95/E95)-1</f>
        <v>-0.2222222222222222</v>
      </c>
    </row>
    <row r="97" spans="1:9" ht="12.75">
      <c r="A97" s="5"/>
      <c r="B97" s="6" t="s">
        <v>149</v>
      </c>
      <c r="C97" s="7"/>
      <c r="D97" s="7"/>
      <c r="E97" s="7"/>
      <c r="F97" s="7"/>
      <c r="G97" s="7"/>
      <c r="H97" s="7"/>
      <c r="I97" s="8"/>
    </row>
    <row r="98" spans="1:9" ht="12.75">
      <c r="A98" s="23"/>
      <c r="B98" s="24"/>
      <c r="C98" s="25"/>
      <c r="D98" s="25"/>
      <c r="E98" s="25"/>
      <c r="F98" s="25"/>
      <c r="G98" s="25"/>
      <c r="H98" s="25"/>
      <c r="I98" s="26"/>
    </row>
    <row r="99" spans="1:9" ht="12.75">
      <c r="A99" s="9">
        <v>1090</v>
      </c>
      <c r="B99" s="10" t="s">
        <v>29</v>
      </c>
      <c r="C99" s="2">
        <v>70359</v>
      </c>
      <c r="D99" s="11">
        <f>'[10]Department Budget'!$D$8</f>
        <v>73201</v>
      </c>
      <c r="E99" s="11">
        <f>'[10]Department Budget'!$E$8</f>
        <v>75412</v>
      </c>
      <c r="F99" s="11">
        <f>'[10]Department Budget'!$F$8</f>
        <v>75412</v>
      </c>
      <c r="G99" s="11">
        <f>'[10]Department Budget'!$G$8</f>
        <v>75412</v>
      </c>
      <c r="H99" s="11"/>
      <c r="I99" s="12">
        <f>(G99/E99)-1</f>
        <v>0</v>
      </c>
    </row>
    <row r="100" spans="1:9" ht="12.75">
      <c r="A100" s="9">
        <v>1091</v>
      </c>
      <c r="B100" s="10" t="s">
        <v>13</v>
      </c>
      <c r="C100" s="2">
        <v>7491</v>
      </c>
      <c r="D100" s="11">
        <f>'[10]Department Budget'!$D$9</f>
        <v>8764</v>
      </c>
      <c r="E100" s="11">
        <f>'[10]Department Budget'!$E$9</f>
        <v>9550</v>
      </c>
      <c r="F100" s="11">
        <f>'[10]Department Budget'!$F$9</f>
        <v>10000</v>
      </c>
      <c r="G100" s="11">
        <f>'[10]Department Budget'!$G$9</f>
        <v>10000</v>
      </c>
      <c r="H100" s="11"/>
      <c r="I100" s="12">
        <f>(G100/E100)-1</f>
        <v>0.04712041884816753</v>
      </c>
    </row>
    <row r="101" spans="1:9" ht="13.5" thickBot="1">
      <c r="A101" s="13"/>
      <c r="B101" s="13"/>
      <c r="C101" s="14"/>
      <c r="D101" s="14"/>
      <c r="E101" s="14"/>
      <c r="F101" s="14"/>
      <c r="G101" s="14"/>
      <c r="H101" s="14"/>
      <c r="I101" s="15"/>
    </row>
    <row r="102" spans="1:9" ht="12.75">
      <c r="A102" s="16"/>
      <c r="B102" s="16"/>
      <c r="C102" s="17"/>
      <c r="D102" s="17"/>
      <c r="E102" s="17"/>
      <c r="F102" s="17"/>
      <c r="G102" s="17"/>
      <c r="H102" s="17"/>
      <c r="I102" s="12"/>
    </row>
    <row r="103" spans="1:9" ht="12.75">
      <c r="A103" s="18"/>
      <c r="B103" s="19" t="s">
        <v>14</v>
      </c>
      <c r="C103" s="20">
        <f aca="true" t="shared" si="8" ref="C103:H103">SUM(C99:C101)</f>
        <v>77850</v>
      </c>
      <c r="D103" s="20">
        <f t="shared" si="8"/>
        <v>81965</v>
      </c>
      <c r="E103" s="20">
        <f t="shared" si="8"/>
        <v>84962</v>
      </c>
      <c r="F103" s="20">
        <f t="shared" si="8"/>
        <v>85412</v>
      </c>
      <c r="G103" s="20">
        <f t="shared" si="8"/>
        <v>85412</v>
      </c>
      <c r="H103" s="20">
        <f t="shared" si="8"/>
        <v>0</v>
      </c>
      <c r="I103" s="12">
        <f>(G103/E103)-1</f>
        <v>0.005296485487629843</v>
      </c>
    </row>
    <row r="105" spans="1:9" ht="12.75">
      <c r="A105" s="5"/>
      <c r="B105" s="6" t="s">
        <v>150</v>
      </c>
      <c r="C105" s="7"/>
      <c r="D105" s="7"/>
      <c r="E105" s="7"/>
      <c r="F105" s="7"/>
      <c r="G105" s="7"/>
      <c r="H105" s="7"/>
      <c r="I105" s="8"/>
    </row>
    <row r="106" spans="1:9" ht="12.75">
      <c r="A106" s="23"/>
      <c r="B106" s="24"/>
      <c r="C106" s="25"/>
      <c r="D106" s="25"/>
      <c r="E106" s="25"/>
      <c r="F106" s="25"/>
      <c r="G106" s="25"/>
      <c r="H106" s="25"/>
      <c r="I106" s="26"/>
    </row>
    <row r="107" spans="1:9" ht="12.75">
      <c r="A107" s="9">
        <v>1100</v>
      </c>
      <c r="B107" s="10" t="s">
        <v>29</v>
      </c>
      <c r="C107" s="2">
        <v>122698</v>
      </c>
      <c r="D107" s="11">
        <f>'[11]Department Budget'!$D$8</f>
        <v>100814</v>
      </c>
      <c r="E107" s="11">
        <f>'[11]Department Budget'!$E$8</f>
        <v>104888</v>
      </c>
      <c r="F107" s="11">
        <f>'[11]Department Budget'!$F$8</f>
        <v>104888</v>
      </c>
      <c r="G107" s="11">
        <f>'[11]Department Budget'!$G$8</f>
        <v>104888</v>
      </c>
      <c r="H107" s="11"/>
      <c r="I107" s="12">
        <f>(G107/E107)-1</f>
        <v>0</v>
      </c>
    </row>
    <row r="108" spans="1:9" ht="12.75">
      <c r="A108" s="9">
        <v>1101</v>
      </c>
      <c r="B108" s="10" t="s">
        <v>16</v>
      </c>
      <c r="C108" s="2">
        <v>47286</v>
      </c>
      <c r="D108" s="11">
        <f>'[11]Department Budget'!$D$9</f>
        <v>37205</v>
      </c>
      <c r="E108" s="11">
        <f>'[11]Department Budget'!$E$9</f>
        <v>48254</v>
      </c>
      <c r="F108" s="11">
        <f>'[11]Department Budget'!$F$9</f>
        <v>54288</v>
      </c>
      <c r="G108" s="11">
        <f>'[11]Department Budget'!$G$9</f>
        <v>54288</v>
      </c>
      <c r="H108" s="11"/>
      <c r="I108" s="12">
        <f>(G108/E108)-1</f>
        <v>0.1250466282587972</v>
      </c>
    </row>
    <row r="109" spans="1:9" ht="12.75">
      <c r="A109" s="9">
        <v>1102</v>
      </c>
      <c r="B109" s="10" t="s">
        <v>13</v>
      </c>
      <c r="C109" s="2">
        <v>23336</v>
      </c>
      <c r="D109" s="11">
        <f>'[11]Department Budget'!$D$10</f>
        <v>21094</v>
      </c>
      <c r="E109" s="11">
        <f>'[11]Department Budget'!$E$10</f>
        <v>24800</v>
      </c>
      <c r="F109" s="11">
        <f>'[11]Department Budget'!$F$10</f>
        <v>24800</v>
      </c>
      <c r="G109" s="11">
        <f>'[11]Department Budget'!$G$10</f>
        <v>24800</v>
      </c>
      <c r="H109" s="11"/>
      <c r="I109" s="12">
        <f>(G109/E109)-1</f>
        <v>0</v>
      </c>
    </row>
    <row r="110" spans="1:9" ht="13.5" thickBot="1">
      <c r="A110" s="13"/>
      <c r="B110" s="13"/>
      <c r="C110" s="14"/>
      <c r="D110" s="14"/>
      <c r="E110" s="14"/>
      <c r="F110" s="14"/>
      <c r="G110" s="14"/>
      <c r="H110" s="14"/>
      <c r="I110" s="15"/>
    </row>
    <row r="111" spans="1:9" ht="12.75">
      <c r="A111" s="16"/>
      <c r="B111" s="16"/>
      <c r="C111" s="17"/>
      <c r="D111" s="17"/>
      <c r="E111" s="17"/>
      <c r="F111" s="17"/>
      <c r="G111" s="17"/>
      <c r="H111" s="17"/>
      <c r="I111" s="12"/>
    </row>
    <row r="112" spans="1:9" ht="12.75">
      <c r="A112" s="18"/>
      <c r="B112" s="19" t="s">
        <v>14</v>
      </c>
      <c r="C112" s="20">
        <f aca="true" t="shared" si="9" ref="C112:H112">SUM(C107:C110)</f>
        <v>193320</v>
      </c>
      <c r="D112" s="20">
        <f t="shared" si="9"/>
        <v>159113</v>
      </c>
      <c r="E112" s="20">
        <f t="shared" si="9"/>
        <v>177942</v>
      </c>
      <c r="F112" s="20">
        <f t="shared" si="9"/>
        <v>183976</v>
      </c>
      <c r="G112" s="20">
        <f t="shared" si="9"/>
        <v>183976</v>
      </c>
      <c r="H112" s="20">
        <f t="shared" si="9"/>
        <v>0</v>
      </c>
      <c r="I112" s="12">
        <f>(G112/E112)-1</f>
        <v>0.03390992570612905</v>
      </c>
    </row>
    <row r="114" spans="1:9" ht="12.75">
      <c r="A114" s="5"/>
      <c r="B114" s="6" t="s">
        <v>30</v>
      </c>
      <c r="C114" s="7"/>
      <c r="D114" s="7"/>
      <c r="E114" s="7"/>
      <c r="F114" s="7"/>
      <c r="G114" s="7"/>
      <c r="H114" s="7"/>
      <c r="I114" s="8"/>
    </row>
    <row r="115" spans="1:9" ht="12.75">
      <c r="A115" s="23"/>
      <c r="B115" s="24"/>
      <c r="C115" s="25"/>
      <c r="D115" s="25"/>
      <c r="E115" s="25"/>
      <c r="F115" s="25"/>
      <c r="G115" s="25"/>
      <c r="H115" s="25"/>
      <c r="I115" s="26"/>
    </row>
    <row r="116" spans="1:9" ht="12.75">
      <c r="A116" s="9">
        <v>1120</v>
      </c>
      <c r="B116" s="10" t="s">
        <v>13</v>
      </c>
      <c r="C116" s="2">
        <v>2051</v>
      </c>
      <c r="D116" s="11">
        <f>'[12]Department Budget'!$D$8</f>
        <v>5411</v>
      </c>
      <c r="E116" s="11">
        <f>'[12]Department Budget'!$E$8</f>
        <v>15100</v>
      </c>
      <c r="F116" s="11">
        <f>'[12]Department Budget'!$F$8</f>
        <v>18600</v>
      </c>
      <c r="G116" s="11">
        <f>'[12]Department Budget'!$G$8</f>
        <v>18600</v>
      </c>
      <c r="H116" s="11"/>
      <c r="I116" s="12">
        <f>(G116/E116)-1</f>
        <v>0.23178807947019875</v>
      </c>
    </row>
    <row r="117" spans="1:9" ht="13.5" thickBot="1">
      <c r="A117" s="13"/>
      <c r="B117" s="13"/>
      <c r="C117" s="14"/>
      <c r="D117" s="14"/>
      <c r="E117" s="14"/>
      <c r="F117" s="14"/>
      <c r="G117" s="14"/>
      <c r="H117" s="14"/>
      <c r="I117" s="15"/>
    </row>
    <row r="118" spans="1:9" ht="12.75">
      <c r="A118" s="16"/>
      <c r="B118" s="16"/>
      <c r="C118" s="17"/>
      <c r="D118" s="17"/>
      <c r="E118" s="17"/>
      <c r="F118" s="17"/>
      <c r="G118" s="17"/>
      <c r="H118" s="17"/>
      <c r="I118" s="12"/>
    </row>
    <row r="119" spans="1:9" ht="12.75">
      <c r="A119" s="18"/>
      <c r="B119" s="19" t="s">
        <v>14</v>
      </c>
      <c r="C119" s="20">
        <f aca="true" t="shared" si="10" ref="C119:H119">SUM(C116:C117)</f>
        <v>2051</v>
      </c>
      <c r="D119" s="20">
        <f t="shared" si="10"/>
        <v>5411</v>
      </c>
      <c r="E119" s="20">
        <f t="shared" si="10"/>
        <v>15100</v>
      </c>
      <c r="F119" s="20">
        <f t="shared" si="10"/>
        <v>18600</v>
      </c>
      <c r="G119" s="20">
        <f t="shared" si="10"/>
        <v>18600</v>
      </c>
      <c r="H119" s="20">
        <f t="shared" si="10"/>
        <v>0</v>
      </c>
      <c r="I119" s="12">
        <f>(G119/E119)-1</f>
        <v>0.23178807947019875</v>
      </c>
    </row>
    <row r="122" spans="1:9" ht="12.75">
      <c r="A122" s="5"/>
      <c r="B122" s="6" t="s">
        <v>31</v>
      </c>
      <c r="C122" s="7"/>
      <c r="D122" s="7"/>
      <c r="E122" s="7"/>
      <c r="F122" s="7"/>
      <c r="G122" s="7"/>
      <c r="H122" s="7"/>
      <c r="I122" s="8"/>
    </row>
    <row r="123" spans="1:9" ht="12.75">
      <c r="A123" s="23"/>
      <c r="B123" s="24"/>
      <c r="C123" s="25"/>
      <c r="D123" s="25"/>
      <c r="E123" s="25"/>
      <c r="F123" s="25"/>
      <c r="G123" s="25"/>
      <c r="H123" s="25"/>
      <c r="I123" s="26"/>
    </row>
    <row r="124" spans="1:9" ht="12.75">
      <c r="A124" s="9">
        <v>1130</v>
      </c>
      <c r="B124" s="10" t="s">
        <v>12</v>
      </c>
      <c r="C124" s="2">
        <v>74544</v>
      </c>
      <c r="D124" s="11">
        <f>'[13]Department Budget'!$D$8</f>
        <v>77556</v>
      </c>
      <c r="E124" s="11">
        <f>'[13]Department Budget'!$E$8</f>
        <v>80689</v>
      </c>
      <c r="F124" s="11">
        <f>'[13]Department Budget'!$F$8</f>
        <v>83936</v>
      </c>
      <c r="G124" s="11">
        <f>'[13]Department Budget'!$G$8</f>
        <v>83936</v>
      </c>
      <c r="H124" s="27"/>
      <c r="I124" s="12">
        <f>(G124/E124)-1</f>
        <v>0.04024092503315191</v>
      </c>
    </row>
    <row r="125" spans="1:9" ht="12.75">
      <c r="A125" s="9">
        <v>1131</v>
      </c>
      <c r="B125" s="10" t="s">
        <v>16</v>
      </c>
      <c r="C125" s="2">
        <v>50992</v>
      </c>
      <c r="D125" s="11">
        <f>'[13]Department Budget'!$D$9</f>
        <v>52166</v>
      </c>
      <c r="E125" s="11">
        <f>'[13]Department Budget'!$E$9</f>
        <v>58589</v>
      </c>
      <c r="F125" s="11">
        <f>'[13]Department Budget'!$F$9</f>
        <v>58731</v>
      </c>
      <c r="G125" s="11">
        <f>'[13]Department Budget'!$G$9</f>
        <v>58731</v>
      </c>
      <c r="H125" s="11"/>
      <c r="I125" s="12">
        <f>(G125/E125)-1</f>
        <v>0.0024236631449590096</v>
      </c>
    </row>
    <row r="126" spans="1:9" ht="12.75">
      <c r="A126" s="23">
        <v>1132</v>
      </c>
      <c r="B126" s="30" t="s">
        <v>13</v>
      </c>
      <c r="C126" s="25">
        <v>9175</v>
      </c>
      <c r="D126" s="11">
        <f>'[13]Department Budget'!$D$10</f>
        <v>7310</v>
      </c>
      <c r="E126" s="11">
        <f>'[13]Department Budget'!$E$10</f>
        <v>11515</v>
      </c>
      <c r="F126" s="11">
        <f>'[13]Department Budget'!$F$10</f>
        <v>11690</v>
      </c>
      <c r="G126" s="11">
        <f>'[13]Department Budget'!$G$10</f>
        <v>11690</v>
      </c>
      <c r="H126" s="72"/>
      <c r="I126" s="73">
        <f>(G126/E126)-1</f>
        <v>0.015197568389057725</v>
      </c>
    </row>
    <row r="127" spans="1:9" ht="12.75">
      <c r="A127" s="9">
        <v>1133</v>
      </c>
      <c r="B127" s="10" t="s">
        <v>18</v>
      </c>
      <c r="C127" s="2">
        <v>0</v>
      </c>
      <c r="D127" s="11">
        <f>'[13]Department Budget'!$D$11</f>
        <v>0</v>
      </c>
      <c r="E127" s="11">
        <f>'[13]Department Budget'!$E$11</f>
        <v>0</v>
      </c>
      <c r="F127" s="11">
        <f>'[13]Department Budget'!$F$11</f>
        <v>0</v>
      </c>
      <c r="G127" s="11">
        <f>'[13]Department Budget'!$G$11</f>
        <v>0</v>
      </c>
      <c r="H127" s="22"/>
      <c r="I127" s="12">
        <v>0</v>
      </c>
    </row>
    <row r="128" spans="1:9" ht="13.5" thickBot="1">
      <c r="A128" s="13"/>
      <c r="B128" s="13"/>
      <c r="C128" s="14"/>
      <c r="D128" s="14"/>
      <c r="E128" s="14"/>
      <c r="F128" s="14"/>
      <c r="G128" s="14"/>
      <c r="H128" s="14"/>
      <c r="I128" s="15"/>
    </row>
    <row r="129" spans="1:9" ht="12.75">
      <c r="A129" s="16"/>
      <c r="B129" s="16"/>
      <c r="C129" s="17"/>
      <c r="D129" s="17"/>
      <c r="E129" s="17"/>
      <c r="F129" s="17"/>
      <c r="G129" s="17"/>
      <c r="H129" s="17"/>
      <c r="I129" s="12"/>
    </row>
    <row r="130" spans="1:9" ht="12.75">
      <c r="A130" s="18"/>
      <c r="B130" s="19" t="s">
        <v>14</v>
      </c>
      <c r="C130" s="20">
        <f aca="true" t="shared" si="11" ref="C130:H130">SUM(C124:C128)</f>
        <v>134711</v>
      </c>
      <c r="D130" s="20">
        <f t="shared" si="11"/>
        <v>137032</v>
      </c>
      <c r="E130" s="20">
        <f t="shared" si="11"/>
        <v>150793</v>
      </c>
      <c r="F130" s="20">
        <f t="shared" si="11"/>
        <v>154357</v>
      </c>
      <c r="G130" s="20">
        <f t="shared" si="11"/>
        <v>154357</v>
      </c>
      <c r="H130" s="20">
        <f t="shared" si="11"/>
        <v>0</v>
      </c>
      <c r="I130" s="12">
        <f>(G130/E130)-1</f>
        <v>0.023635049372318306</v>
      </c>
    </row>
    <row r="132" spans="3:8" ht="12.75">
      <c r="C132" s="2"/>
      <c r="D132" s="2"/>
      <c r="E132" s="2"/>
      <c r="F132" s="3" t="s">
        <v>173</v>
      </c>
      <c r="G132" s="3" t="s">
        <v>173</v>
      </c>
      <c r="H132" s="3" t="s">
        <v>163</v>
      </c>
    </row>
    <row r="133" spans="3:9" ht="12.75">
      <c r="C133" s="3" t="s">
        <v>163</v>
      </c>
      <c r="D133" s="3" t="s">
        <v>166</v>
      </c>
      <c r="E133" s="3" t="s">
        <v>168</v>
      </c>
      <c r="F133" s="3" t="s">
        <v>6</v>
      </c>
      <c r="G133" s="3" t="s">
        <v>8</v>
      </c>
      <c r="H133" s="3" t="s">
        <v>11</v>
      </c>
      <c r="I133" s="1" t="s">
        <v>0</v>
      </c>
    </row>
    <row r="134" spans="1:9" ht="12.75">
      <c r="A134" s="1" t="s">
        <v>4</v>
      </c>
      <c r="B134" s="1" t="s">
        <v>1</v>
      </c>
      <c r="C134" s="3" t="s">
        <v>2</v>
      </c>
      <c r="D134" s="3" t="s">
        <v>2</v>
      </c>
      <c r="E134" s="3" t="s">
        <v>5</v>
      </c>
      <c r="F134" s="3" t="s">
        <v>7</v>
      </c>
      <c r="G134" s="3" t="s">
        <v>10</v>
      </c>
      <c r="H134" s="3" t="s">
        <v>10</v>
      </c>
      <c r="I134" s="1" t="s">
        <v>3</v>
      </c>
    </row>
    <row r="135" ht="12.75">
      <c r="G135" s="3"/>
    </row>
    <row r="137" spans="1:9" ht="12.75">
      <c r="A137" s="5"/>
      <c r="B137" s="6" t="s">
        <v>119</v>
      </c>
      <c r="C137" s="7"/>
      <c r="D137" s="7"/>
      <c r="E137" s="7"/>
      <c r="F137" s="7"/>
      <c r="G137" s="7"/>
      <c r="H137" s="7"/>
      <c r="I137" s="8"/>
    </row>
    <row r="138" spans="1:9" ht="12.75">
      <c r="A138" s="23"/>
      <c r="B138" s="24"/>
      <c r="C138" s="25"/>
      <c r="D138" s="25"/>
      <c r="E138" s="25"/>
      <c r="F138" s="25"/>
      <c r="G138" s="25"/>
      <c r="H138" s="25"/>
      <c r="I138" s="26"/>
    </row>
    <row r="139" spans="1:9" ht="12.75">
      <c r="A139" s="9">
        <v>1140</v>
      </c>
      <c r="B139" s="10" t="s">
        <v>32</v>
      </c>
      <c r="C139" s="2">
        <v>11472</v>
      </c>
      <c r="D139" s="11">
        <f>'[14]Department Budget'!$D$8</f>
        <v>9707</v>
      </c>
      <c r="E139" s="11">
        <f>'[14]Department Budget'!$E$8</f>
        <v>5408</v>
      </c>
      <c r="F139" s="11">
        <f>'[14]Department Budget'!$F$8</f>
        <v>14346</v>
      </c>
      <c r="G139" s="11">
        <f>'[14]Department Budget'!$G$8</f>
        <v>14346</v>
      </c>
      <c r="H139" s="2"/>
      <c r="I139" s="12">
        <f>(G139/E139)-1</f>
        <v>1.6527366863905324</v>
      </c>
    </row>
    <row r="140" spans="1:9" ht="12.75">
      <c r="A140" s="10">
        <v>1141</v>
      </c>
      <c r="B140" s="10" t="s">
        <v>13</v>
      </c>
      <c r="C140" s="2">
        <v>12046</v>
      </c>
      <c r="D140" s="11">
        <f>'[14]Department Budget'!$D$9</f>
        <v>7173</v>
      </c>
      <c r="E140" s="11">
        <f>'[14]Department Budget'!$E$9</f>
        <v>6831</v>
      </c>
      <c r="F140" s="11">
        <f>'[14]Department Budget'!$F$9</f>
        <v>11070</v>
      </c>
      <c r="G140" s="11">
        <f>'[14]Department Budget'!$G$9</f>
        <v>11070</v>
      </c>
      <c r="H140" s="11"/>
      <c r="I140" s="12">
        <f>(G140/E140)-1</f>
        <v>0.6205533596837944</v>
      </c>
    </row>
    <row r="141" spans="1:9" ht="12.75">
      <c r="A141" s="9">
        <v>1142</v>
      </c>
      <c r="B141" s="10" t="s">
        <v>18</v>
      </c>
      <c r="C141" s="2">
        <v>0</v>
      </c>
      <c r="D141" s="11">
        <f>'[14]Department Budget'!$D$10</f>
        <v>0</v>
      </c>
      <c r="E141" s="11">
        <f>'[14]Department Budget'!$E$10</f>
        <v>0</v>
      </c>
      <c r="F141" s="11">
        <f>'[14]Department Budget'!$F$10</f>
        <v>0</v>
      </c>
      <c r="G141" s="11">
        <f>'[14]Department Budget'!$G$10</f>
        <v>0</v>
      </c>
      <c r="H141" s="2"/>
      <c r="I141" s="12">
        <v>0</v>
      </c>
    </row>
    <row r="142" spans="1:9" ht="13.5" thickBot="1">
      <c r="A142" s="13"/>
      <c r="B142" s="13"/>
      <c r="C142" s="14"/>
      <c r="D142" s="14"/>
      <c r="E142" s="14"/>
      <c r="F142" s="14"/>
      <c r="G142" s="14"/>
      <c r="H142" s="14"/>
      <c r="I142" s="15"/>
    </row>
    <row r="143" spans="1:9" ht="12.75">
      <c r="A143" s="16"/>
      <c r="B143" s="16"/>
      <c r="C143" s="17"/>
      <c r="D143" s="17"/>
      <c r="E143" s="17"/>
      <c r="F143" s="17"/>
      <c r="G143" s="17"/>
      <c r="H143" s="17"/>
      <c r="I143" s="12"/>
    </row>
    <row r="144" spans="1:9" ht="12.75">
      <c r="A144" s="18"/>
      <c r="B144" s="19" t="s">
        <v>14</v>
      </c>
      <c r="C144" s="20">
        <f aca="true" t="shared" si="12" ref="C144:H144">SUM(C139:C142)</f>
        <v>23518</v>
      </c>
      <c r="D144" s="20">
        <f t="shared" si="12"/>
        <v>16880</v>
      </c>
      <c r="E144" s="20">
        <f t="shared" si="12"/>
        <v>12239</v>
      </c>
      <c r="F144" s="20">
        <f t="shared" si="12"/>
        <v>25416</v>
      </c>
      <c r="G144" s="20">
        <f t="shared" si="12"/>
        <v>25416</v>
      </c>
      <c r="H144" s="20">
        <f t="shared" si="12"/>
        <v>0</v>
      </c>
      <c r="I144" s="12">
        <f>(G144/E144)-1</f>
        <v>1.076640248386306</v>
      </c>
    </row>
    <row r="147" spans="1:9" ht="12.75">
      <c r="A147" s="5"/>
      <c r="B147" s="6" t="s">
        <v>34</v>
      </c>
      <c r="C147" s="7"/>
      <c r="D147" s="7"/>
      <c r="E147" s="7"/>
      <c r="F147" s="7"/>
      <c r="G147" s="7"/>
      <c r="H147" s="7"/>
      <c r="I147" s="8"/>
    </row>
    <row r="148" spans="1:9" ht="12.75">
      <c r="A148" s="23"/>
      <c r="B148" s="24"/>
      <c r="C148" s="25"/>
      <c r="D148" s="25"/>
      <c r="E148" s="25"/>
      <c r="F148" s="25"/>
      <c r="G148" s="25"/>
      <c r="H148" s="25"/>
      <c r="I148" s="26"/>
    </row>
    <row r="149" spans="1:9" ht="12.75">
      <c r="A149" s="9">
        <v>1150</v>
      </c>
      <c r="B149" s="10" t="s">
        <v>13</v>
      </c>
      <c r="C149" s="2">
        <v>4081</v>
      </c>
      <c r="D149" s="11">
        <f>'[15]Department Budget'!$D$8</f>
        <v>5841</v>
      </c>
      <c r="E149" s="11">
        <f>'[15]Department Budget'!$E$8</f>
        <v>6250</v>
      </c>
      <c r="F149" s="11">
        <f>'[15]Department Budget'!$F$8</f>
        <v>5100</v>
      </c>
      <c r="G149" s="11">
        <f>'[15]Department Budget'!$G$8</f>
        <v>5100</v>
      </c>
      <c r="H149" s="11"/>
      <c r="I149" s="12">
        <f>(G149/E149)-1</f>
        <v>-0.18400000000000005</v>
      </c>
    </row>
    <row r="150" spans="1:9" ht="13.5" thickBot="1">
      <c r="A150" s="13"/>
      <c r="B150" s="13"/>
      <c r="C150" s="14"/>
      <c r="D150" s="14"/>
      <c r="E150" s="14"/>
      <c r="F150" s="14"/>
      <c r="G150" s="14"/>
      <c r="H150" s="14"/>
      <c r="I150" s="15"/>
    </row>
    <row r="151" spans="1:9" ht="12.75">
      <c r="A151" s="16"/>
      <c r="B151" s="16"/>
      <c r="C151" s="17"/>
      <c r="D151" s="17"/>
      <c r="E151" s="17"/>
      <c r="F151" s="17"/>
      <c r="G151" s="17"/>
      <c r="H151" s="17"/>
      <c r="I151" s="12"/>
    </row>
    <row r="152" spans="1:9" ht="12.75">
      <c r="A152" s="18"/>
      <c r="B152" s="19" t="s">
        <v>14</v>
      </c>
      <c r="C152" s="20">
        <f aca="true" t="shared" si="13" ref="C152:H152">SUM(C149:C150)</f>
        <v>4081</v>
      </c>
      <c r="D152" s="20">
        <f t="shared" si="13"/>
        <v>5841</v>
      </c>
      <c r="E152" s="20">
        <f t="shared" si="13"/>
        <v>6250</v>
      </c>
      <c r="F152" s="20">
        <f t="shared" si="13"/>
        <v>5100</v>
      </c>
      <c r="G152" s="20">
        <f t="shared" si="13"/>
        <v>5100</v>
      </c>
      <c r="H152" s="20">
        <f t="shared" si="13"/>
        <v>0</v>
      </c>
      <c r="I152" s="12">
        <f>(G152/E152)-1</f>
        <v>-0.18400000000000005</v>
      </c>
    </row>
    <row r="155" spans="1:9" ht="12.75">
      <c r="A155" s="5"/>
      <c r="B155" s="6" t="s">
        <v>42</v>
      </c>
      <c r="C155" s="7"/>
      <c r="D155" s="7"/>
      <c r="E155" s="7"/>
      <c r="F155" s="7"/>
      <c r="G155" s="7"/>
      <c r="H155" s="7"/>
      <c r="I155" s="8"/>
    </row>
    <row r="156" spans="1:9" ht="12.75">
      <c r="A156" s="23"/>
      <c r="B156" s="24"/>
      <c r="C156" s="25"/>
      <c r="D156" s="25"/>
      <c r="E156" s="25"/>
      <c r="F156" s="25"/>
      <c r="G156" s="25"/>
      <c r="H156" s="25"/>
      <c r="I156" s="26"/>
    </row>
    <row r="157" spans="1:9" ht="12.75">
      <c r="A157" s="9">
        <v>1160</v>
      </c>
      <c r="B157" s="10" t="s">
        <v>43</v>
      </c>
      <c r="C157" s="2">
        <v>181075</v>
      </c>
      <c r="D157" s="11">
        <f>'[16]Department Budget'!$D$8</f>
        <v>199042</v>
      </c>
      <c r="E157" s="11">
        <f>'[16]Department Budget'!$E8</f>
        <v>222000</v>
      </c>
      <c r="F157" s="11">
        <f>'[16]Department Budget'!$F$8</f>
        <v>230000</v>
      </c>
      <c r="G157" s="11">
        <f>'[16]Department Budget'!$G$8</f>
        <v>230000</v>
      </c>
      <c r="H157" s="11"/>
      <c r="I157" s="12">
        <f>(G157/E157)-1</f>
        <v>0.03603603603603611</v>
      </c>
    </row>
    <row r="158" spans="1:9" ht="12.75">
      <c r="A158" s="10">
        <v>1161</v>
      </c>
      <c r="B158" s="10" t="s">
        <v>136</v>
      </c>
      <c r="C158" s="2">
        <v>3145</v>
      </c>
      <c r="D158" s="11">
        <f>'[16]Department Budget'!$D$9</f>
        <v>3131</v>
      </c>
      <c r="E158" s="11">
        <f>'[16]Department Budget'!$E$9</f>
        <v>12000</v>
      </c>
      <c r="F158" s="11">
        <f>'[16]Department Budget'!$F$9</f>
        <v>12000</v>
      </c>
      <c r="G158" s="11">
        <f>'[16]Department Budget'!$G$9</f>
        <v>12000</v>
      </c>
      <c r="H158" s="11"/>
      <c r="I158" s="12">
        <f>(G158/E158)-1</f>
        <v>0</v>
      </c>
    </row>
    <row r="159" spans="1:9" ht="12.75">
      <c r="A159" s="9">
        <v>1162</v>
      </c>
      <c r="B159" s="10" t="s">
        <v>137</v>
      </c>
      <c r="C159" s="2">
        <v>9642</v>
      </c>
      <c r="D159" s="11">
        <f>'[16]Department Budget'!$D$10</f>
        <v>14484</v>
      </c>
      <c r="E159" s="11">
        <f>'[16]Department Budget'!$E$10</f>
        <v>25000</v>
      </c>
      <c r="F159" s="11">
        <f>'[16]Department Budget'!$F$10</f>
        <v>25000</v>
      </c>
      <c r="G159" s="11">
        <f>'[16]Department Budget'!$G$10</f>
        <v>25000</v>
      </c>
      <c r="H159" s="2"/>
      <c r="I159" s="12">
        <f>(G159/E159)-1</f>
        <v>0</v>
      </c>
    </row>
    <row r="160" spans="1:9" ht="13.5" thickBot="1">
      <c r="A160" s="13"/>
      <c r="B160" s="13"/>
      <c r="C160" s="14"/>
      <c r="D160" s="14"/>
      <c r="E160" s="14"/>
      <c r="F160" s="14"/>
      <c r="G160" s="14"/>
      <c r="H160" s="14"/>
      <c r="I160" s="15"/>
    </row>
    <row r="161" spans="1:9" ht="12.75">
      <c r="A161" s="16"/>
      <c r="B161" s="16"/>
      <c r="C161" s="17"/>
      <c r="D161" s="17"/>
      <c r="E161" s="17"/>
      <c r="F161" s="17"/>
      <c r="G161" s="17"/>
      <c r="H161" s="17"/>
      <c r="I161" s="12"/>
    </row>
    <row r="162" spans="1:9" ht="12.75">
      <c r="A162" s="18"/>
      <c r="B162" s="19" t="s">
        <v>14</v>
      </c>
      <c r="C162" s="20">
        <f aca="true" t="shared" si="14" ref="C162:H162">SUM(C157:C160)</f>
        <v>193862</v>
      </c>
      <c r="D162" s="20">
        <f t="shared" si="14"/>
        <v>216657</v>
      </c>
      <c r="E162" s="20">
        <f t="shared" si="14"/>
        <v>259000</v>
      </c>
      <c r="F162" s="20">
        <f t="shared" si="14"/>
        <v>267000</v>
      </c>
      <c r="G162" s="20">
        <f t="shared" si="14"/>
        <v>267000</v>
      </c>
      <c r="H162" s="20">
        <f t="shared" si="14"/>
        <v>0</v>
      </c>
      <c r="I162" s="12">
        <f>(G162/E162)-1</f>
        <v>0.030888030888030826</v>
      </c>
    </row>
    <row r="165" spans="1:9" ht="12.75">
      <c r="A165" s="5"/>
      <c r="B165" s="6" t="s">
        <v>45</v>
      </c>
      <c r="C165" s="7"/>
      <c r="D165" s="7"/>
      <c r="E165" s="7"/>
      <c r="F165" s="7"/>
      <c r="G165" s="7"/>
      <c r="H165" s="7"/>
      <c r="I165" s="8"/>
    </row>
    <row r="166" spans="1:9" ht="12.75">
      <c r="A166" s="29"/>
      <c r="B166" s="30"/>
      <c r="C166" s="31"/>
      <c r="D166" s="31"/>
      <c r="E166" s="31"/>
      <c r="F166" s="31"/>
      <c r="G166" s="31"/>
      <c r="H166" s="31"/>
      <c r="I166" s="30"/>
    </row>
    <row r="167" spans="1:9" ht="12.75">
      <c r="A167" s="9">
        <v>1170</v>
      </c>
      <c r="B167" s="10" t="s">
        <v>13</v>
      </c>
      <c r="C167" s="2">
        <v>1500</v>
      </c>
      <c r="D167" s="11">
        <f>'[17]Department Budget'!$D$8</f>
        <v>1407</v>
      </c>
      <c r="E167" s="11">
        <f>'[17]Department Budget'!$E$8</f>
        <v>1500</v>
      </c>
      <c r="F167" s="11">
        <f>'[17]Department Budget'!$F$8</f>
        <v>1500</v>
      </c>
      <c r="G167" s="11">
        <f>'[17]Department Budget'!$G$8</f>
        <v>1500</v>
      </c>
      <c r="H167" s="11"/>
      <c r="I167" s="12">
        <f>(G167/E167)-1</f>
        <v>0</v>
      </c>
    </row>
    <row r="168" spans="1:9" ht="13.5" thickBot="1">
      <c r="A168" s="13"/>
      <c r="B168" s="13"/>
      <c r="C168" s="14"/>
      <c r="D168" s="14"/>
      <c r="E168" s="14"/>
      <c r="F168" s="14"/>
      <c r="G168" s="14"/>
      <c r="H168" s="14"/>
      <c r="I168" s="15"/>
    </row>
    <row r="169" spans="1:9" ht="12.75">
      <c r="A169" s="16"/>
      <c r="B169" s="16"/>
      <c r="C169" s="17"/>
      <c r="D169" s="17"/>
      <c r="E169" s="17"/>
      <c r="F169" s="17"/>
      <c r="G169" s="17"/>
      <c r="H169" s="17"/>
      <c r="I169" s="12"/>
    </row>
    <row r="170" spans="1:9" ht="12.75">
      <c r="A170" s="18"/>
      <c r="B170" s="19" t="s">
        <v>14</v>
      </c>
      <c r="C170" s="20">
        <f aca="true" t="shared" si="15" ref="C170:H170">SUM(C166:C168)</f>
        <v>1500</v>
      </c>
      <c r="D170" s="20">
        <f t="shared" si="15"/>
        <v>1407</v>
      </c>
      <c r="E170" s="20">
        <f t="shared" si="15"/>
        <v>1500</v>
      </c>
      <c r="F170" s="20">
        <f t="shared" si="15"/>
        <v>1500</v>
      </c>
      <c r="G170" s="20">
        <f t="shared" si="15"/>
        <v>1500</v>
      </c>
      <c r="H170" s="20">
        <f t="shared" si="15"/>
        <v>0</v>
      </c>
      <c r="I170" s="12">
        <f>(G170/E170)-1</f>
        <v>0</v>
      </c>
    </row>
    <row r="174" spans="3:8" ht="12.75">
      <c r="C174" s="2"/>
      <c r="D174" s="2"/>
      <c r="E174" s="2"/>
      <c r="F174" s="3" t="s">
        <v>173</v>
      </c>
      <c r="G174" s="3" t="s">
        <v>173</v>
      </c>
      <c r="H174" s="3" t="s">
        <v>163</v>
      </c>
    </row>
    <row r="175" spans="3:9" ht="12.75">
      <c r="C175" s="3" t="s">
        <v>163</v>
      </c>
      <c r="D175" s="3" t="s">
        <v>166</v>
      </c>
      <c r="E175" s="3" t="s">
        <v>168</v>
      </c>
      <c r="F175" s="3" t="s">
        <v>6</v>
      </c>
      <c r="G175" s="3" t="s">
        <v>8</v>
      </c>
      <c r="H175" s="3" t="s">
        <v>11</v>
      </c>
      <c r="I175" s="1" t="s">
        <v>0</v>
      </c>
    </row>
    <row r="176" spans="1:9" ht="12.75">
      <c r="A176" s="1" t="s">
        <v>4</v>
      </c>
      <c r="B176" s="1" t="s">
        <v>1</v>
      </c>
      <c r="C176" s="3" t="s">
        <v>2</v>
      </c>
      <c r="D176" s="3" t="s">
        <v>2</v>
      </c>
      <c r="E176" s="3" t="s">
        <v>5</v>
      </c>
      <c r="F176" s="3" t="s">
        <v>7</v>
      </c>
      <c r="G176" s="3" t="s">
        <v>10</v>
      </c>
      <c r="H176" s="3" t="s">
        <v>10</v>
      </c>
      <c r="I176" s="1" t="s">
        <v>3</v>
      </c>
    </row>
    <row r="177" ht="12.75">
      <c r="G177" s="3"/>
    </row>
    <row r="179" spans="1:9" ht="12.75">
      <c r="A179" s="5"/>
      <c r="B179" s="6" t="s">
        <v>152</v>
      </c>
      <c r="C179" s="7"/>
      <c r="D179" s="7"/>
      <c r="E179" s="7"/>
      <c r="F179" s="7"/>
      <c r="G179" s="7"/>
      <c r="H179" s="7"/>
      <c r="I179" s="8"/>
    </row>
    <row r="180" spans="1:9" ht="12.75">
      <c r="A180" s="9"/>
      <c r="B180" s="10"/>
      <c r="C180" s="2"/>
      <c r="D180" s="2"/>
      <c r="I180" s="12"/>
    </row>
    <row r="181" spans="1:9" ht="12.75">
      <c r="A181" s="10">
        <v>1180</v>
      </c>
      <c r="B181" s="10" t="s">
        <v>13</v>
      </c>
      <c r="C181" s="2">
        <v>59429</v>
      </c>
      <c r="D181" s="11">
        <f>'[18]Department Budget'!$D$8</f>
        <v>52726</v>
      </c>
      <c r="E181" s="11">
        <f>'[18]Department Budget'!$E$8</f>
        <v>55000</v>
      </c>
      <c r="F181" s="11">
        <f>'[18]Department Budget'!$F$8</f>
        <v>55000</v>
      </c>
      <c r="G181" s="11">
        <f>'[18]Department Budget'!$G$8</f>
        <v>55000</v>
      </c>
      <c r="H181" s="11"/>
      <c r="I181" s="12">
        <f>(G181/E181)-1</f>
        <v>0</v>
      </c>
    </row>
    <row r="182" spans="1:9" ht="12.75">
      <c r="A182" s="10">
        <v>1181</v>
      </c>
      <c r="B182" s="10" t="s">
        <v>153</v>
      </c>
      <c r="C182" s="2">
        <v>31886</v>
      </c>
      <c r="D182" s="11">
        <f>'[18]Department Budget'!$D$9</f>
        <v>31566</v>
      </c>
      <c r="E182" s="11">
        <f>'[18]Department Budget'!$E$9</f>
        <v>40000</v>
      </c>
      <c r="F182" s="11">
        <f>'[18]Department Budget'!$F$9</f>
        <v>40000</v>
      </c>
      <c r="G182" s="11">
        <f>'[18]Department Budget'!$G$9</f>
        <v>40000</v>
      </c>
      <c r="H182" s="11"/>
      <c r="I182" s="12">
        <v>0</v>
      </c>
    </row>
    <row r="183" spans="1:9" ht="12.75">
      <c r="A183" s="9">
        <v>1182</v>
      </c>
      <c r="B183" s="10" t="s">
        <v>160</v>
      </c>
      <c r="C183" s="2">
        <v>14841</v>
      </c>
      <c r="D183" s="11">
        <f>'[18]Department Budget'!$D$10</f>
        <v>11697</v>
      </c>
      <c r="E183" s="11">
        <f>'[18]Department Budget'!$E$10</f>
        <v>17000</v>
      </c>
      <c r="F183" s="11">
        <f>'[18]Department Budget'!$F$10</f>
        <v>17000</v>
      </c>
      <c r="G183" s="11">
        <f>'[18]Department Budget'!$G$10</f>
        <v>17000</v>
      </c>
      <c r="H183" s="2"/>
      <c r="I183" s="12">
        <v>0</v>
      </c>
    </row>
    <row r="184" spans="1:9" ht="13.5" thickBot="1">
      <c r="A184" s="13"/>
      <c r="B184" s="13"/>
      <c r="C184" s="14"/>
      <c r="D184" s="14"/>
      <c r="E184" s="14"/>
      <c r="F184" s="14"/>
      <c r="G184" s="14"/>
      <c r="H184" s="14"/>
      <c r="I184" s="15"/>
    </row>
    <row r="185" spans="1:9" ht="12.75">
      <c r="A185" s="16"/>
      <c r="B185" s="16"/>
      <c r="C185" s="17"/>
      <c r="D185" s="17"/>
      <c r="E185" s="17"/>
      <c r="F185" s="17"/>
      <c r="G185" s="17"/>
      <c r="H185" s="17"/>
      <c r="I185" s="12"/>
    </row>
    <row r="186" spans="1:9" ht="12.75">
      <c r="A186" s="18"/>
      <c r="B186" s="19" t="s">
        <v>14</v>
      </c>
      <c r="C186" s="20">
        <f aca="true" t="shared" si="16" ref="C186:H186">SUM(C180:C184)</f>
        <v>106156</v>
      </c>
      <c r="D186" s="20">
        <f t="shared" si="16"/>
        <v>95989</v>
      </c>
      <c r="E186" s="20">
        <f t="shared" si="16"/>
        <v>112000</v>
      </c>
      <c r="F186" s="20">
        <f t="shared" si="16"/>
        <v>112000</v>
      </c>
      <c r="G186" s="20">
        <f t="shared" si="16"/>
        <v>112000</v>
      </c>
      <c r="H186" s="20">
        <f t="shared" si="16"/>
        <v>0</v>
      </c>
      <c r="I186" s="12">
        <f>(G186/E186)-1</f>
        <v>0</v>
      </c>
    </row>
    <row r="189" spans="1:9" s="33" customFormat="1" ht="15.75">
      <c r="A189" s="33" t="s">
        <v>47</v>
      </c>
      <c r="C189" s="39">
        <f aca="true" t="shared" si="17" ref="C189:H189">SUM(C18+C29+C40+C53+C62+C72+C83+C95+C103+C112+C119+C130+C144+C152+C162+C170+C186)</f>
        <v>1758227</v>
      </c>
      <c r="D189" s="39">
        <f t="shared" si="17"/>
        <v>1675236</v>
      </c>
      <c r="E189" s="39">
        <f>SUM(E18+E29+E40+E53+E62+E72+E83+E95+E103+E112+E119+E130+E144+E152+E162+E170+E186)</f>
        <v>1961481</v>
      </c>
      <c r="F189" s="39">
        <f t="shared" si="17"/>
        <v>1988345</v>
      </c>
      <c r="G189" s="39">
        <f t="shared" si="17"/>
        <v>1967419</v>
      </c>
      <c r="H189" s="39">
        <f t="shared" si="17"/>
        <v>0</v>
      </c>
      <c r="I189" s="12">
        <f>(G189/E189)-1</f>
        <v>0.003027304368484751</v>
      </c>
    </row>
    <row r="192" ht="12.75">
      <c r="B192" s="35" t="s">
        <v>138</v>
      </c>
    </row>
    <row r="195" spans="1:9" ht="12.75">
      <c r="A195" s="5"/>
      <c r="B195" s="6" t="s">
        <v>35</v>
      </c>
      <c r="C195" s="7"/>
      <c r="D195" s="7"/>
      <c r="E195" s="7"/>
      <c r="F195" s="7"/>
      <c r="G195" s="7"/>
      <c r="H195" s="7"/>
      <c r="I195" s="8"/>
    </row>
    <row r="196" spans="1:9" ht="12.75">
      <c r="A196" s="23"/>
      <c r="B196" s="24"/>
      <c r="C196" s="25"/>
      <c r="D196" s="25"/>
      <c r="E196" s="25"/>
      <c r="F196" s="25"/>
      <c r="G196" s="25"/>
      <c r="H196" s="25"/>
      <c r="I196" s="26"/>
    </row>
    <row r="197" spans="1:9" ht="12.75">
      <c r="A197" s="9">
        <v>1200</v>
      </c>
      <c r="B197" s="10" t="s">
        <v>29</v>
      </c>
      <c r="C197" s="2">
        <v>63551</v>
      </c>
      <c r="D197" s="11">
        <f>'[19]Department Budget'!$D$8</f>
        <v>66118</v>
      </c>
      <c r="E197" s="11">
        <f>'[19]Department Budget'!$E$8</f>
        <v>68789</v>
      </c>
      <c r="F197" s="11">
        <f>'[19]Department Budget'!$F$8</f>
        <v>63240</v>
      </c>
      <c r="G197" s="11">
        <f>'[19]Department Budget'!$G$8</f>
        <v>63240</v>
      </c>
      <c r="H197" s="27"/>
      <c r="I197" s="12">
        <f>(G197/E197)-1</f>
        <v>-0.08066696710229837</v>
      </c>
    </row>
    <row r="198" spans="1:9" ht="12.75">
      <c r="A198" s="9">
        <v>1201</v>
      </c>
      <c r="B198" s="10" t="s">
        <v>16</v>
      </c>
      <c r="C198" s="2">
        <v>0</v>
      </c>
      <c r="D198" s="11">
        <f>'[19]Department Budget'!$D$9</f>
        <v>0</v>
      </c>
      <c r="E198" s="11">
        <f>'[19]Department Budget'!$E$9</f>
        <v>0</v>
      </c>
      <c r="F198" s="11">
        <f>'[19]Department Budget'!$F$9</f>
        <v>0</v>
      </c>
      <c r="G198" s="11">
        <f>'[19]Department Budget'!$G$9</f>
        <v>0</v>
      </c>
      <c r="H198" s="11"/>
      <c r="I198" s="12">
        <v>0</v>
      </c>
    </row>
    <row r="199" spans="1:9" ht="12.75">
      <c r="A199" s="23">
        <v>1202</v>
      </c>
      <c r="B199" s="30" t="s">
        <v>13</v>
      </c>
      <c r="C199" s="25">
        <v>3836</v>
      </c>
      <c r="D199" s="11">
        <f>'[19]Department Budget'!$D$10</f>
        <v>5480</v>
      </c>
      <c r="E199" s="11">
        <f>'[19]Department Budget'!$E$10</f>
        <v>6699</v>
      </c>
      <c r="F199" s="11">
        <f>'[19]Department Budget'!$F$10</f>
        <v>6724</v>
      </c>
      <c r="G199" s="11">
        <f>'[19]Department Budget'!$G$10</f>
        <v>6724</v>
      </c>
      <c r="H199" s="72"/>
      <c r="I199" s="73">
        <f>(G199/E199)-1</f>
        <v>0.0037319002836244675</v>
      </c>
    </row>
    <row r="200" spans="1:9" ht="12.75">
      <c r="A200" s="9">
        <v>1203</v>
      </c>
      <c r="B200" s="10" t="s">
        <v>36</v>
      </c>
      <c r="C200" s="2">
        <v>0</v>
      </c>
      <c r="D200" s="11">
        <f>'[19]Department Budget'!$D$11</f>
        <v>0</v>
      </c>
      <c r="E200" s="11">
        <f>'[19]Department Budget'!$E$11</f>
        <v>0</v>
      </c>
      <c r="F200" s="11">
        <f>'[19]Department Budget'!$F$11</f>
        <v>0</v>
      </c>
      <c r="G200" s="11">
        <f>'[19]Department Budget'!$G$11</f>
        <v>0</v>
      </c>
      <c r="H200" s="11"/>
      <c r="I200" s="12">
        <v>0</v>
      </c>
    </row>
    <row r="201" spans="1:9" ht="12.75">
      <c r="A201" s="9">
        <v>1204</v>
      </c>
      <c r="B201" s="10" t="s">
        <v>18</v>
      </c>
      <c r="C201" s="2">
        <v>0</v>
      </c>
      <c r="D201" s="11">
        <f>'[19]Department Budget'!$D$12</f>
        <v>0</v>
      </c>
      <c r="E201" s="11">
        <f>'[19]Department Budget'!$E$12</f>
        <v>0</v>
      </c>
      <c r="F201" s="11">
        <f>'[19]Department Budget'!$F$12</f>
        <v>0</v>
      </c>
      <c r="G201" s="11">
        <f>'[19]Department Budget'!$G$12</f>
        <v>0</v>
      </c>
      <c r="H201" s="22"/>
      <c r="I201" s="12">
        <v>0</v>
      </c>
    </row>
    <row r="202" spans="1:9" ht="13.5" thickBot="1">
      <c r="A202" s="13"/>
      <c r="B202" s="13"/>
      <c r="C202" s="14"/>
      <c r="D202" s="14"/>
      <c r="E202" s="14"/>
      <c r="F202" s="14"/>
      <c r="G202" s="14"/>
      <c r="H202" s="14"/>
      <c r="I202" s="15"/>
    </row>
    <row r="203" spans="1:9" ht="12.75">
      <c r="A203" s="16"/>
      <c r="B203" s="16"/>
      <c r="C203" s="17"/>
      <c r="D203" s="17"/>
      <c r="E203" s="17"/>
      <c r="F203" s="17"/>
      <c r="G203" s="17"/>
      <c r="H203" s="17"/>
      <c r="I203" s="12"/>
    </row>
    <row r="204" spans="1:9" ht="12.75">
      <c r="A204" s="18"/>
      <c r="B204" s="19" t="s">
        <v>14</v>
      </c>
      <c r="C204" s="20">
        <f aca="true" t="shared" si="18" ref="C204:H204">SUM(C197:C202)</f>
        <v>67387</v>
      </c>
      <c r="D204" s="20">
        <f t="shared" si="18"/>
        <v>71598</v>
      </c>
      <c r="E204" s="20">
        <f t="shared" si="18"/>
        <v>75488</v>
      </c>
      <c r="F204" s="20">
        <f t="shared" si="18"/>
        <v>69964</v>
      </c>
      <c r="G204" s="20">
        <f t="shared" si="18"/>
        <v>69964</v>
      </c>
      <c r="H204" s="20">
        <f t="shared" si="18"/>
        <v>0</v>
      </c>
      <c r="I204" s="12">
        <f>(G204/E204)-1</f>
        <v>-0.07317719372615517</v>
      </c>
    </row>
    <row r="206" spans="1:9" ht="12.75">
      <c r="A206" s="5"/>
      <c r="B206" s="6" t="s">
        <v>37</v>
      </c>
      <c r="C206" s="7"/>
      <c r="D206" s="7"/>
      <c r="E206" s="7"/>
      <c r="F206" s="7"/>
      <c r="G206" s="7"/>
      <c r="H206" s="7"/>
      <c r="I206" s="8"/>
    </row>
    <row r="207" spans="1:9" ht="12.75">
      <c r="A207" s="23"/>
      <c r="B207" s="24"/>
      <c r="C207" s="25"/>
      <c r="D207" s="25"/>
      <c r="E207" s="25"/>
      <c r="F207" s="25"/>
      <c r="G207" s="25"/>
      <c r="H207" s="25"/>
      <c r="I207" s="26"/>
    </row>
    <row r="208" spans="1:9" ht="12.75">
      <c r="A208" s="9">
        <v>1210</v>
      </c>
      <c r="B208" s="10" t="s">
        <v>12</v>
      </c>
      <c r="C208" s="2">
        <v>94923</v>
      </c>
      <c r="D208" s="11">
        <f>'[20]Department Budget'!$D$8</f>
        <v>75567</v>
      </c>
      <c r="E208" s="11">
        <f>'[20]Department Budget'!$E$8</f>
        <v>82192</v>
      </c>
      <c r="F208" s="11">
        <f>'[20]Department Budget'!$F$8</f>
        <v>76500</v>
      </c>
      <c r="G208" s="11">
        <f>'[20]Department Budget'!$G$8</f>
        <v>76500</v>
      </c>
      <c r="H208" s="27"/>
      <c r="I208" s="12">
        <f>(G208/E208)-1</f>
        <v>-0.0692524819933813</v>
      </c>
    </row>
    <row r="209" spans="1:9" ht="12.75">
      <c r="A209" s="10">
        <v>1211</v>
      </c>
      <c r="B209" s="10" t="s">
        <v>16</v>
      </c>
      <c r="C209" s="2">
        <v>0</v>
      </c>
      <c r="D209" s="11">
        <f>'[20]Department Budget'!$D$9</f>
        <v>0</v>
      </c>
      <c r="E209" s="11">
        <f>'[20]Department Budget'!$E$9</f>
        <v>0</v>
      </c>
      <c r="F209" s="11">
        <f>'[20]Department Budget'!$F$9</f>
        <v>0</v>
      </c>
      <c r="G209" s="11">
        <f>'[20]Department Budget'!$G$9</f>
        <v>0</v>
      </c>
      <c r="H209" s="11"/>
      <c r="I209" s="12">
        <v>0</v>
      </c>
    </row>
    <row r="210" spans="1:9" ht="12.75">
      <c r="A210" s="23">
        <v>1212</v>
      </c>
      <c r="B210" s="30" t="s">
        <v>13</v>
      </c>
      <c r="C210" s="25">
        <v>6686</v>
      </c>
      <c r="D210" s="11">
        <f>'[20]Department Budget'!$D$10</f>
        <v>5695</v>
      </c>
      <c r="E210" s="11">
        <f>'[20]Department Budget'!$E$10</f>
        <v>7850</v>
      </c>
      <c r="F210" s="11">
        <f>'[20]Department Budget'!$F$10</f>
        <v>7850</v>
      </c>
      <c r="G210" s="11">
        <f>'[20]Department Budget'!$G$10</f>
        <v>7850</v>
      </c>
      <c r="H210" s="72"/>
      <c r="I210" s="73">
        <f>(G210/E210)-1</f>
        <v>0</v>
      </c>
    </row>
    <row r="211" spans="1:9" ht="12.75">
      <c r="A211" s="9">
        <v>1213</v>
      </c>
      <c r="B211" s="10" t="s">
        <v>38</v>
      </c>
      <c r="C211" s="2">
        <v>3319</v>
      </c>
      <c r="D211" s="11">
        <f>'[20]Department Budget'!$D$11</f>
        <v>3402</v>
      </c>
      <c r="E211" s="11">
        <f>'[20]Department Budget'!$E$11</f>
        <v>3488</v>
      </c>
      <c r="F211" s="11">
        <f>'[20]Department Budget'!$F$11</f>
        <v>3600</v>
      </c>
      <c r="G211" s="11">
        <f>'[20]Department Budget'!$G$11</f>
        <v>3600</v>
      </c>
      <c r="H211" s="22"/>
      <c r="I211" s="12">
        <f>(G211/E211)-1</f>
        <v>0.032110091743119185</v>
      </c>
    </row>
    <row r="212" spans="1:9" ht="12.75">
      <c r="A212" s="9">
        <v>1214</v>
      </c>
      <c r="B212" s="10" t="s">
        <v>39</v>
      </c>
      <c r="C212" s="2">
        <v>0</v>
      </c>
      <c r="D212" s="11">
        <f>'[20]Department Budget'!$D$12</f>
        <v>0</v>
      </c>
      <c r="E212" s="11">
        <f>'[20]Department Budget'!$E$12</f>
        <v>0</v>
      </c>
      <c r="F212" s="11">
        <f>'[20]Department Budget'!$F$12</f>
        <v>0</v>
      </c>
      <c r="G212" s="11">
        <f>'[20]Department Budget'!$G$12</f>
        <v>0</v>
      </c>
      <c r="H212" s="22"/>
      <c r="I212" s="12">
        <v>0</v>
      </c>
    </row>
    <row r="213" spans="1:9" ht="13.5" thickBot="1">
      <c r="A213" s="13"/>
      <c r="B213" s="13"/>
      <c r="C213" s="14"/>
      <c r="D213" s="14"/>
      <c r="E213" s="14"/>
      <c r="F213" s="14"/>
      <c r="G213" s="14"/>
      <c r="H213" s="14"/>
      <c r="I213" s="15"/>
    </row>
    <row r="214" spans="1:13" ht="12.75">
      <c r="A214" s="16"/>
      <c r="B214" s="16"/>
      <c r="C214" s="17"/>
      <c r="D214" s="17"/>
      <c r="E214" s="17"/>
      <c r="F214" s="17"/>
      <c r="G214" s="17"/>
      <c r="H214" s="17"/>
      <c r="I214" s="12"/>
      <c r="M214" s="26"/>
    </row>
    <row r="215" spans="1:13" ht="12.75">
      <c r="A215" s="18"/>
      <c r="B215" s="19" t="s">
        <v>14</v>
      </c>
      <c r="C215" s="20">
        <f aca="true" t="shared" si="19" ref="C215:H215">SUM(C208:C213)</f>
        <v>104928</v>
      </c>
      <c r="D215" s="20">
        <f t="shared" si="19"/>
        <v>84664</v>
      </c>
      <c r="E215" s="20">
        <f t="shared" si="19"/>
        <v>93530</v>
      </c>
      <c r="F215" s="20">
        <f t="shared" si="19"/>
        <v>87950</v>
      </c>
      <c r="G215" s="20">
        <f t="shared" si="19"/>
        <v>87950</v>
      </c>
      <c r="H215" s="20">
        <f t="shared" si="19"/>
        <v>0</v>
      </c>
      <c r="I215" s="12">
        <f>(G215/E215)-1</f>
        <v>-0.05966000213835132</v>
      </c>
      <c r="M215" s="26"/>
    </row>
    <row r="216" ht="12.75">
      <c r="M216" s="26"/>
    </row>
    <row r="217" ht="12.75">
      <c r="M217" s="26"/>
    </row>
    <row r="218" ht="12.75">
      <c r="M218" s="26"/>
    </row>
    <row r="219" ht="12.75">
      <c r="M219" s="26"/>
    </row>
    <row r="220" ht="12.75">
      <c r="M220" s="26"/>
    </row>
    <row r="221" spans="3:8" ht="12.75">
      <c r="C221" s="2"/>
      <c r="D221" s="2"/>
      <c r="E221" s="2"/>
      <c r="F221" s="3" t="s">
        <v>173</v>
      </c>
      <c r="G221" s="3" t="s">
        <v>173</v>
      </c>
      <c r="H221" s="3" t="s">
        <v>163</v>
      </c>
    </row>
    <row r="222" spans="3:9" ht="12.75">
      <c r="C222" s="3" t="s">
        <v>163</v>
      </c>
      <c r="D222" s="3" t="s">
        <v>166</v>
      </c>
      <c r="E222" s="3" t="s">
        <v>168</v>
      </c>
      <c r="F222" s="3" t="s">
        <v>6</v>
      </c>
      <c r="G222" s="3" t="s">
        <v>8</v>
      </c>
      <c r="H222" s="3" t="s">
        <v>11</v>
      </c>
      <c r="I222" s="1" t="s">
        <v>0</v>
      </c>
    </row>
    <row r="223" spans="1:9" ht="12.75">
      <c r="A223" s="1" t="s">
        <v>4</v>
      </c>
      <c r="B223" s="1" t="s">
        <v>1</v>
      </c>
      <c r="C223" s="3" t="s">
        <v>2</v>
      </c>
      <c r="D223" s="3" t="s">
        <v>2</v>
      </c>
      <c r="E223" s="3" t="s">
        <v>5</v>
      </c>
      <c r="F223" s="3" t="s">
        <v>7</v>
      </c>
      <c r="G223" s="3" t="s">
        <v>10</v>
      </c>
      <c r="H223" s="3" t="s">
        <v>10</v>
      </c>
      <c r="I223" s="1" t="s">
        <v>3</v>
      </c>
    </row>
    <row r="224" spans="7:13" ht="12.75">
      <c r="G224" s="3"/>
      <c r="M224" s="26"/>
    </row>
    <row r="225" ht="12.75">
      <c r="M225" s="26"/>
    </row>
    <row r="226" spans="1:13" ht="12.75">
      <c r="A226" s="5"/>
      <c r="B226" s="6" t="s">
        <v>40</v>
      </c>
      <c r="C226" s="7"/>
      <c r="D226" s="7"/>
      <c r="E226" s="7"/>
      <c r="F226" s="7"/>
      <c r="G226" s="7"/>
      <c r="H226" s="7"/>
      <c r="I226" s="8"/>
      <c r="M226" s="26"/>
    </row>
    <row r="227" spans="1:13" ht="12.75">
      <c r="A227" s="23"/>
      <c r="B227" s="24"/>
      <c r="C227" s="25"/>
      <c r="D227" s="25"/>
      <c r="E227" s="25"/>
      <c r="F227" s="25"/>
      <c r="G227" s="25"/>
      <c r="H227" s="25"/>
      <c r="I227" s="26"/>
      <c r="M227" s="26"/>
    </row>
    <row r="228" spans="1:13" ht="12.75">
      <c r="A228" s="9">
        <v>1220</v>
      </c>
      <c r="B228" s="10" t="s">
        <v>16</v>
      </c>
      <c r="C228" s="2">
        <v>18455</v>
      </c>
      <c r="D228" s="11">
        <f>'[21]Department Budget'!$D$8</f>
        <v>18810</v>
      </c>
      <c r="E228" s="11">
        <f>'[21]Department Budget'!$E$8</f>
        <v>19285</v>
      </c>
      <c r="F228" s="11">
        <f>'[21]Department Budget'!$F$8</f>
        <v>19285</v>
      </c>
      <c r="G228" s="11">
        <f>'[21]Department Budget'!$G$8</f>
        <v>19285</v>
      </c>
      <c r="H228" s="11"/>
      <c r="I228" s="12">
        <f>(G228/E228)-1</f>
        <v>0</v>
      </c>
      <c r="M228" s="26"/>
    </row>
    <row r="229" spans="1:9" ht="12.75">
      <c r="A229" s="9">
        <v>1221</v>
      </c>
      <c r="B229" s="10" t="s">
        <v>13</v>
      </c>
      <c r="C229" s="2">
        <v>1027</v>
      </c>
      <c r="D229" s="11">
        <f>'[21]Department Budget'!$D$9</f>
        <v>757</v>
      </c>
      <c r="E229" s="11">
        <f>'[21]Department Budget'!$E$9</f>
        <v>1700</v>
      </c>
      <c r="F229" s="11">
        <f>'[21]Department Budget'!$F$9</f>
        <v>1700</v>
      </c>
      <c r="G229" s="11">
        <f>'[21]Department Budget'!$G$9</f>
        <v>1700</v>
      </c>
      <c r="H229" s="11"/>
      <c r="I229" s="12">
        <f>(G229/E229)-1</f>
        <v>0</v>
      </c>
    </row>
    <row r="230" spans="1:9" ht="13.5" thickBot="1">
      <c r="A230" s="13"/>
      <c r="B230" s="13"/>
      <c r="C230" s="14"/>
      <c r="D230" s="14"/>
      <c r="E230" s="14"/>
      <c r="F230" s="14"/>
      <c r="G230" s="14"/>
      <c r="H230" s="14"/>
      <c r="I230" s="15"/>
    </row>
    <row r="231" spans="1:9" ht="12.75">
      <c r="A231" s="16"/>
      <c r="B231" s="16"/>
      <c r="C231" s="17"/>
      <c r="D231" s="17"/>
      <c r="E231" s="17"/>
      <c r="F231" s="17"/>
      <c r="G231" s="17"/>
      <c r="H231" s="17"/>
      <c r="I231" s="12"/>
    </row>
    <row r="232" spans="1:9" ht="12.75">
      <c r="A232" s="18"/>
      <c r="B232" s="19" t="s">
        <v>14</v>
      </c>
      <c r="C232" s="20">
        <f aca="true" t="shared" si="20" ref="C232:H232">SUM(C228:C229)</f>
        <v>19482</v>
      </c>
      <c r="D232" s="20">
        <f t="shared" si="20"/>
        <v>19567</v>
      </c>
      <c r="E232" s="20">
        <f t="shared" si="20"/>
        <v>20985</v>
      </c>
      <c r="F232" s="20">
        <f t="shared" si="20"/>
        <v>20985</v>
      </c>
      <c r="G232" s="20">
        <f t="shared" si="20"/>
        <v>20985</v>
      </c>
      <c r="H232" s="20">
        <f t="shared" si="20"/>
        <v>0</v>
      </c>
      <c r="I232" s="12">
        <f>(G232/E232)-1</f>
        <v>0</v>
      </c>
    </row>
    <row r="235" spans="1:9" ht="12.75">
      <c r="A235" s="5"/>
      <c r="B235" s="6" t="s">
        <v>46</v>
      </c>
      <c r="C235" s="7"/>
      <c r="D235" s="7"/>
      <c r="E235" s="7"/>
      <c r="F235" s="7"/>
      <c r="G235" s="7"/>
      <c r="H235" s="7"/>
      <c r="I235" s="8"/>
    </row>
    <row r="236" spans="1:9" ht="12.75">
      <c r="A236" s="9"/>
      <c r="B236" s="10"/>
      <c r="C236" s="2"/>
      <c r="D236" s="2"/>
      <c r="E236" s="27"/>
      <c r="F236" s="27"/>
      <c r="G236" s="27"/>
      <c r="H236" s="27"/>
      <c r="I236" s="12"/>
    </row>
    <row r="237" spans="1:9" ht="12.75">
      <c r="A237" s="9">
        <v>1230</v>
      </c>
      <c r="B237" s="10" t="s">
        <v>16</v>
      </c>
      <c r="C237" s="2">
        <v>0</v>
      </c>
      <c r="D237" s="2">
        <v>0</v>
      </c>
      <c r="E237" s="11">
        <v>0</v>
      </c>
      <c r="F237" s="11">
        <v>0</v>
      </c>
      <c r="G237" s="11">
        <v>0</v>
      </c>
      <c r="H237" s="11">
        <v>0</v>
      </c>
      <c r="I237" s="12">
        <v>0</v>
      </c>
    </row>
    <row r="238" spans="1:9" ht="12.75">
      <c r="A238" s="9">
        <v>1231</v>
      </c>
      <c r="B238" s="10" t="s">
        <v>13</v>
      </c>
      <c r="C238" s="2">
        <v>0</v>
      </c>
      <c r="D238" s="2">
        <v>0</v>
      </c>
      <c r="E238" s="11">
        <v>0</v>
      </c>
      <c r="F238" s="11">
        <v>0</v>
      </c>
      <c r="G238" s="11">
        <v>0</v>
      </c>
      <c r="H238" s="11">
        <v>0</v>
      </c>
      <c r="I238" s="12">
        <v>0</v>
      </c>
    </row>
    <row r="239" spans="1:9" ht="13.5" thickBot="1">
      <c r="A239" s="13"/>
      <c r="B239" s="13"/>
      <c r="C239" s="14"/>
      <c r="D239" s="14"/>
      <c r="E239" s="14"/>
      <c r="F239" s="14"/>
      <c r="G239" s="14"/>
      <c r="H239" s="14"/>
      <c r="I239" s="15"/>
    </row>
    <row r="240" spans="1:9" ht="12.75">
      <c r="A240" s="16"/>
      <c r="B240" s="16"/>
      <c r="C240" s="17"/>
      <c r="D240" s="17"/>
      <c r="E240" s="17"/>
      <c r="F240" s="17"/>
      <c r="G240" s="17"/>
      <c r="H240" s="17"/>
      <c r="I240" s="12"/>
    </row>
    <row r="241" spans="1:9" ht="12.75">
      <c r="A241" s="18"/>
      <c r="B241" s="19" t="s">
        <v>14</v>
      </c>
      <c r="C241" s="20">
        <f aca="true" t="shared" si="21" ref="C241:H241">SUM(C236:C239)</f>
        <v>0</v>
      </c>
      <c r="D241" s="20">
        <f t="shared" si="21"/>
        <v>0</v>
      </c>
      <c r="E241" s="20">
        <f t="shared" si="21"/>
        <v>0</v>
      </c>
      <c r="F241" s="20">
        <f t="shared" si="21"/>
        <v>0</v>
      </c>
      <c r="G241" s="20">
        <f t="shared" si="21"/>
        <v>0</v>
      </c>
      <c r="H241" s="20">
        <f t="shared" si="21"/>
        <v>0</v>
      </c>
      <c r="I241" s="12">
        <v>0</v>
      </c>
    </row>
    <row r="244" spans="1:9" ht="12.75">
      <c r="A244" s="5"/>
      <c r="B244" s="6" t="s">
        <v>55</v>
      </c>
      <c r="C244" s="7"/>
      <c r="D244" s="7"/>
      <c r="E244" s="7"/>
      <c r="F244" s="7"/>
      <c r="G244" s="7"/>
      <c r="H244" s="7"/>
      <c r="I244" s="8"/>
    </row>
    <row r="245" spans="1:9" ht="12.75">
      <c r="A245" s="23"/>
      <c r="B245" s="24"/>
      <c r="C245" s="25"/>
      <c r="D245" s="25"/>
      <c r="E245" s="25"/>
      <c r="F245" s="25"/>
      <c r="G245" s="25"/>
      <c r="H245" s="25"/>
      <c r="I245" s="26"/>
    </row>
    <row r="246" spans="1:9" ht="12.75">
      <c r="A246" s="9">
        <v>1240</v>
      </c>
      <c r="B246" s="10" t="s">
        <v>12</v>
      </c>
      <c r="C246" s="2">
        <v>80858</v>
      </c>
      <c r="D246" s="11">
        <f>'[22]Department Budget'!$D$8</f>
        <v>82475</v>
      </c>
      <c r="E246" s="11">
        <f>'[22]Department Budget'!$E$8</f>
        <v>84966</v>
      </c>
      <c r="F246" s="11">
        <f>'[22]Department Budget'!$F$8</f>
        <v>84125</v>
      </c>
      <c r="G246" s="11">
        <f>'[22]Department Budget'!$G$8</f>
        <v>84125</v>
      </c>
      <c r="H246" s="27"/>
      <c r="I246" s="12">
        <f>(G246/E246)-1</f>
        <v>-0.00989807687780997</v>
      </c>
    </row>
    <row r="247" spans="1:9" ht="12.75">
      <c r="A247" s="9">
        <v>1241</v>
      </c>
      <c r="B247" s="10" t="s">
        <v>16</v>
      </c>
      <c r="C247" s="2">
        <v>58904</v>
      </c>
      <c r="D247" s="11">
        <f>'[22]Department Budget'!$D$9</f>
        <v>62013</v>
      </c>
      <c r="E247" s="11">
        <f>'[22]Department Budget'!$E$9</f>
        <v>61636</v>
      </c>
      <c r="F247" s="11">
        <f>'[22]Department Budget'!$F$9</f>
        <v>56949</v>
      </c>
      <c r="G247" s="11">
        <f>'[22]Department Budget'!$G$9</f>
        <v>56949</v>
      </c>
      <c r="H247" s="11"/>
      <c r="I247" s="12">
        <f>(G247/E247)-1</f>
        <v>-0.07604322149393217</v>
      </c>
    </row>
    <row r="248" spans="1:9" ht="12.75">
      <c r="A248" s="9">
        <v>1242</v>
      </c>
      <c r="B248" s="10" t="s">
        <v>13</v>
      </c>
      <c r="C248" s="2">
        <v>1950</v>
      </c>
      <c r="D248" s="11">
        <f>'[22]Department Budget'!$D$10</f>
        <v>1623</v>
      </c>
      <c r="E248" s="11">
        <f>'[22]Department Budget'!$E$10</f>
        <v>3500</v>
      </c>
      <c r="F248" s="11">
        <f>'[22]Department Budget'!$F$10</f>
        <v>3500</v>
      </c>
      <c r="G248" s="11">
        <f>'[22]Department Budget'!$G$10</f>
        <v>3500</v>
      </c>
      <c r="H248" s="11"/>
      <c r="I248" s="12">
        <f>(G248/E248)-1</f>
        <v>0</v>
      </c>
    </row>
    <row r="249" spans="1:9" ht="12.75">
      <c r="A249" s="9">
        <v>1243</v>
      </c>
      <c r="B249" s="10" t="s">
        <v>18</v>
      </c>
      <c r="C249" s="2">
        <v>0</v>
      </c>
      <c r="D249" s="11">
        <f>'[22]Department Budget'!$D$11</f>
        <v>0</v>
      </c>
      <c r="E249" s="11">
        <f>'[22]Department Budget'!$E$11</f>
        <v>0</v>
      </c>
      <c r="F249" s="11">
        <f>'[22]Department Budget'!$F$11</f>
        <v>0</v>
      </c>
      <c r="G249" s="11">
        <f>'[22]Department Budget'!$G$11</f>
        <v>0</v>
      </c>
      <c r="H249" s="11"/>
      <c r="I249" s="12">
        <v>0</v>
      </c>
    </row>
    <row r="250" spans="1:9" ht="13.5" thickBot="1">
      <c r="A250" s="13"/>
      <c r="B250" s="13"/>
      <c r="C250" s="14"/>
      <c r="D250" s="14"/>
      <c r="E250" s="14"/>
      <c r="F250" s="14"/>
      <c r="G250" s="14"/>
      <c r="H250" s="14"/>
      <c r="I250" s="15"/>
    </row>
    <row r="251" spans="1:9" ht="12.75">
      <c r="A251" s="16"/>
      <c r="B251" s="16"/>
      <c r="C251" s="17"/>
      <c r="D251" s="17"/>
      <c r="E251" s="17"/>
      <c r="F251" s="17"/>
      <c r="G251" s="17"/>
      <c r="H251" s="17"/>
      <c r="I251" s="12"/>
    </row>
    <row r="252" spans="1:9" ht="12.75">
      <c r="A252" s="18"/>
      <c r="B252" s="19" t="s">
        <v>14</v>
      </c>
      <c r="C252" s="20">
        <f aca="true" t="shared" si="22" ref="C252:H252">SUM(C246:C250)</f>
        <v>141712</v>
      </c>
      <c r="D252" s="20">
        <f t="shared" si="22"/>
        <v>146111</v>
      </c>
      <c r="E252" s="20">
        <f t="shared" si="22"/>
        <v>150102</v>
      </c>
      <c r="F252" s="20">
        <f t="shared" si="22"/>
        <v>144574</v>
      </c>
      <c r="G252" s="20">
        <f t="shared" si="22"/>
        <v>144574</v>
      </c>
      <c r="H252" s="20">
        <f t="shared" si="22"/>
        <v>0</v>
      </c>
      <c r="I252" s="12">
        <f>(G252/E252)-1</f>
        <v>-0.03682829009606803</v>
      </c>
    </row>
    <row r="255" spans="1:9" ht="12.75">
      <c r="A255" s="5"/>
      <c r="B255" s="6" t="s">
        <v>56</v>
      </c>
      <c r="C255" s="7"/>
      <c r="D255" s="7"/>
      <c r="E255" s="7"/>
      <c r="F255" s="7"/>
      <c r="G255" s="7"/>
      <c r="H255" s="7"/>
      <c r="I255" s="8"/>
    </row>
    <row r="256" spans="1:9" ht="12.75">
      <c r="A256" s="9"/>
      <c r="B256" s="10"/>
      <c r="C256" s="2"/>
      <c r="D256" s="2"/>
      <c r="I256" s="12"/>
    </row>
    <row r="257" spans="1:9" ht="12.75">
      <c r="A257" s="9">
        <v>1250</v>
      </c>
      <c r="B257" s="10" t="s">
        <v>57</v>
      </c>
      <c r="C257" s="2">
        <v>31860</v>
      </c>
      <c r="D257" s="11">
        <f>'[23]Department Budget'!$D$8</f>
        <v>31530</v>
      </c>
      <c r="E257" s="11">
        <f>'[23]Department Budget'!$E$8</f>
        <v>30000</v>
      </c>
      <c r="F257" s="11">
        <f>'[23]Department Budget'!$F$8</f>
        <v>30000</v>
      </c>
      <c r="G257" s="11">
        <f>'[23]Department Budget'!$G$8</f>
        <v>30000</v>
      </c>
      <c r="H257" s="2"/>
      <c r="I257" s="12">
        <f>(G257/E257)-1</f>
        <v>0</v>
      </c>
    </row>
    <row r="258" spans="1:9" ht="12.75">
      <c r="A258" s="10">
        <v>1251</v>
      </c>
      <c r="B258" s="10" t="s">
        <v>13</v>
      </c>
      <c r="C258" s="2">
        <v>3253</v>
      </c>
      <c r="D258" s="11">
        <f>'[23]Department Budget'!$D$9</f>
        <v>3724</v>
      </c>
      <c r="E258" s="11">
        <f>'[23]Department Budget'!$E$9</f>
        <v>5000</v>
      </c>
      <c r="F258" s="11">
        <f>'[23]Department Budget'!$F$9</f>
        <v>5000</v>
      </c>
      <c r="G258" s="11">
        <f>'[23]Department Budget'!$G$9</f>
        <v>5000</v>
      </c>
      <c r="H258" s="11"/>
      <c r="I258" s="12">
        <f>(G258/E258)-1</f>
        <v>0</v>
      </c>
    </row>
    <row r="259" spans="1:9" ht="13.5" thickBot="1">
      <c r="A259" s="13"/>
      <c r="B259" s="13"/>
      <c r="C259" s="14"/>
      <c r="D259" s="14"/>
      <c r="E259" s="14"/>
      <c r="F259" s="14"/>
      <c r="G259" s="14"/>
      <c r="H259" s="14"/>
      <c r="I259" s="15"/>
    </row>
    <row r="260" spans="1:9" ht="12.75">
      <c r="A260" s="16"/>
      <c r="B260" s="16"/>
      <c r="C260" s="17"/>
      <c r="D260" s="17"/>
      <c r="E260" s="17"/>
      <c r="F260" s="17"/>
      <c r="G260" s="17"/>
      <c r="H260" s="17"/>
      <c r="I260" s="12"/>
    </row>
    <row r="261" spans="1:9" ht="12.75">
      <c r="A261" s="18"/>
      <c r="B261" s="19" t="s">
        <v>14</v>
      </c>
      <c r="C261" s="20">
        <f aca="true" t="shared" si="23" ref="C261:H261">SUM(C256:C259)</f>
        <v>35113</v>
      </c>
      <c r="D261" s="20">
        <f t="shared" si="23"/>
        <v>35254</v>
      </c>
      <c r="E261" s="20">
        <f t="shared" si="23"/>
        <v>35000</v>
      </c>
      <c r="F261" s="20">
        <f t="shared" si="23"/>
        <v>35000</v>
      </c>
      <c r="G261" s="20">
        <f t="shared" si="23"/>
        <v>35000</v>
      </c>
      <c r="H261" s="20">
        <f t="shared" si="23"/>
        <v>0</v>
      </c>
      <c r="I261" s="12">
        <f>(G261/E261)-1</f>
        <v>0</v>
      </c>
    </row>
    <row r="263" spans="1:9" ht="12.75">
      <c r="A263" s="18"/>
      <c r="B263" s="19"/>
      <c r="C263" s="20"/>
      <c r="D263" s="20"/>
      <c r="E263" s="20"/>
      <c r="F263" s="20"/>
      <c r="G263" s="20"/>
      <c r="H263" s="20"/>
      <c r="I263" s="12"/>
    </row>
    <row r="264" spans="1:9" ht="12.75">
      <c r="A264" s="18"/>
      <c r="B264" s="19"/>
      <c r="C264" s="20"/>
      <c r="D264" s="20"/>
      <c r="E264" s="20"/>
      <c r="F264" s="20"/>
      <c r="G264" s="20"/>
      <c r="H264" s="20"/>
      <c r="I264" s="12"/>
    </row>
    <row r="265" spans="1:9" ht="12.75">
      <c r="A265" s="18"/>
      <c r="B265" s="19"/>
      <c r="C265" s="20"/>
      <c r="D265" s="20"/>
      <c r="E265" s="20"/>
      <c r="F265" s="20"/>
      <c r="G265" s="1"/>
      <c r="H265" s="20"/>
      <c r="I265" s="12"/>
    </row>
    <row r="266" spans="3:8" ht="12.75">
      <c r="C266" s="2"/>
      <c r="D266" s="2"/>
      <c r="E266" s="2"/>
      <c r="F266" s="3" t="s">
        <v>173</v>
      </c>
      <c r="G266" s="3" t="s">
        <v>173</v>
      </c>
      <c r="H266" s="3" t="s">
        <v>163</v>
      </c>
    </row>
    <row r="267" spans="3:9" ht="12.75">
      <c r="C267" s="3" t="s">
        <v>163</v>
      </c>
      <c r="D267" s="3" t="s">
        <v>166</v>
      </c>
      <c r="E267" s="3" t="s">
        <v>168</v>
      </c>
      <c r="F267" s="3" t="s">
        <v>6</v>
      </c>
      <c r="G267" s="3" t="s">
        <v>8</v>
      </c>
      <c r="H267" s="3" t="s">
        <v>11</v>
      </c>
      <c r="I267" s="1" t="s">
        <v>0</v>
      </c>
    </row>
    <row r="268" spans="1:9" ht="12.75">
      <c r="A268" s="1" t="s">
        <v>4</v>
      </c>
      <c r="B268" s="1" t="s">
        <v>1</v>
      </c>
      <c r="C268" s="3" t="s">
        <v>2</v>
      </c>
      <c r="D268" s="3" t="s">
        <v>2</v>
      </c>
      <c r="E268" s="3" t="s">
        <v>5</v>
      </c>
      <c r="F268" s="3" t="s">
        <v>7</v>
      </c>
      <c r="G268" s="3" t="s">
        <v>10</v>
      </c>
      <c r="H268" s="3" t="s">
        <v>10</v>
      </c>
      <c r="I268" s="1" t="s">
        <v>3</v>
      </c>
    </row>
    <row r="269" spans="1:9" ht="12.75">
      <c r="A269" s="18"/>
      <c r="B269" s="19"/>
      <c r="C269" s="20"/>
      <c r="D269" s="20"/>
      <c r="E269" s="20"/>
      <c r="F269" s="20"/>
      <c r="G269" s="3"/>
      <c r="H269" s="20"/>
      <c r="I269" s="12"/>
    </row>
    <row r="270" spans="1:9" ht="12.75">
      <c r="A270" s="18"/>
      <c r="B270" s="19"/>
      <c r="C270" s="20"/>
      <c r="D270" s="20"/>
      <c r="E270" s="20"/>
      <c r="F270" s="20"/>
      <c r="G270" s="20"/>
      <c r="H270" s="20"/>
      <c r="I270" s="12"/>
    </row>
    <row r="271" spans="1:9" ht="12.75">
      <c r="A271" s="5"/>
      <c r="B271" s="6" t="s">
        <v>59</v>
      </c>
      <c r="C271" s="7"/>
      <c r="D271" s="7"/>
      <c r="E271" s="7"/>
      <c r="F271" s="7"/>
      <c r="G271" s="7"/>
      <c r="H271" s="7"/>
      <c r="I271" s="8"/>
    </row>
    <row r="272" spans="1:9" ht="12.75">
      <c r="A272" s="9"/>
      <c r="B272" s="10"/>
      <c r="C272" s="2"/>
      <c r="D272" s="2"/>
      <c r="I272" s="12"/>
    </row>
    <row r="273" spans="1:9" ht="12.75">
      <c r="A273" s="9">
        <v>1260</v>
      </c>
      <c r="B273" s="10" t="s">
        <v>32</v>
      </c>
      <c r="C273" s="2">
        <v>0</v>
      </c>
      <c r="D273" s="11">
        <f>'[24]Department Budget'!$D$8</f>
        <v>1500</v>
      </c>
      <c r="E273" s="11">
        <f>'[24]Department Budget'!$E$8</f>
        <v>1500</v>
      </c>
      <c r="F273" s="11">
        <f>'[24]Department Budget'!$F$8</f>
        <v>1500</v>
      </c>
      <c r="G273" s="11">
        <f>'[24]Department Budget'!$G$8</f>
        <v>1500</v>
      </c>
      <c r="H273" s="2"/>
      <c r="I273" s="12">
        <f>(G273/E273)-1</f>
        <v>0</v>
      </c>
    </row>
    <row r="274" spans="1:9" ht="12.75">
      <c r="A274" s="10">
        <v>1261</v>
      </c>
      <c r="B274" s="10" t="s">
        <v>13</v>
      </c>
      <c r="C274" s="2">
        <v>68</v>
      </c>
      <c r="D274" s="11">
        <f>'[24]Department Budget'!$D$9</f>
        <v>100</v>
      </c>
      <c r="E274" s="11">
        <f>'[24]Department Budget'!$E$9</f>
        <v>100</v>
      </c>
      <c r="F274" s="11">
        <f>'[24]Department Budget'!$F$9</f>
        <v>100</v>
      </c>
      <c r="G274" s="11">
        <f>'[24]Department Budget'!$G$9</f>
        <v>100</v>
      </c>
      <c r="H274" s="11"/>
      <c r="I274" s="12">
        <f>(G274/E274)-1</f>
        <v>0</v>
      </c>
    </row>
    <row r="275" spans="1:9" ht="12.75">
      <c r="A275" s="10">
        <v>1262</v>
      </c>
      <c r="B275" s="10" t="s">
        <v>18</v>
      </c>
      <c r="C275" s="2"/>
      <c r="D275" s="11">
        <f>'[24]Department Budget'!$D$10</f>
        <v>0</v>
      </c>
      <c r="E275" s="11">
        <f>'[24]Department Budget'!$E$10</f>
        <v>0</v>
      </c>
      <c r="F275" s="11">
        <f>'[24]Department Budget'!$F$10</f>
        <v>0</v>
      </c>
      <c r="G275" s="11">
        <f>'[24]Department Budget'!$G$10</f>
        <v>0</v>
      </c>
      <c r="H275" s="11"/>
      <c r="I275" s="12">
        <v>0</v>
      </c>
    </row>
    <row r="276" spans="1:9" ht="13.5" thickBot="1">
      <c r="A276" s="13"/>
      <c r="B276" s="13"/>
      <c r="C276" s="14"/>
      <c r="D276" s="14"/>
      <c r="E276" s="14"/>
      <c r="F276" s="14"/>
      <c r="G276" s="14"/>
      <c r="H276" s="14"/>
      <c r="I276" s="15"/>
    </row>
    <row r="277" spans="1:9" ht="12.75">
      <c r="A277" s="16"/>
      <c r="B277" s="16"/>
      <c r="C277" s="17"/>
      <c r="D277" s="17"/>
      <c r="E277" s="17"/>
      <c r="F277" s="17"/>
      <c r="G277" s="17"/>
      <c r="H277" s="17"/>
      <c r="I277" s="12"/>
    </row>
    <row r="278" spans="1:9" ht="12.75">
      <c r="A278" s="18"/>
      <c r="B278" s="19" t="s">
        <v>14</v>
      </c>
      <c r="C278" s="20">
        <f aca="true" t="shared" si="24" ref="C278:H278">SUM(C272:C276)</f>
        <v>68</v>
      </c>
      <c r="D278" s="20">
        <f t="shared" si="24"/>
        <v>1600</v>
      </c>
      <c r="E278" s="20">
        <f t="shared" si="24"/>
        <v>1600</v>
      </c>
      <c r="F278" s="20">
        <f t="shared" si="24"/>
        <v>1600</v>
      </c>
      <c r="G278" s="20">
        <f t="shared" si="24"/>
        <v>1600</v>
      </c>
      <c r="H278" s="20">
        <f t="shared" si="24"/>
        <v>0</v>
      </c>
      <c r="I278" s="12">
        <f>(G278/E278)-1</f>
        <v>0</v>
      </c>
    </row>
    <row r="279" spans="1:9" ht="12.75">
      <c r="A279" s="18"/>
      <c r="B279" s="19"/>
      <c r="C279" s="20"/>
      <c r="D279" s="20"/>
      <c r="E279" s="20"/>
      <c r="F279" s="20"/>
      <c r="G279" s="20"/>
      <c r="H279" s="20"/>
      <c r="I279" s="12"/>
    </row>
    <row r="280" spans="1:9" ht="12.75">
      <c r="A280" s="18"/>
      <c r="B280" s="19"/>
      <c r="C280" s="20"/>
      <c r="D280" s="20"/>
      <c r="E280" s="20"/>
      <c r="F280" s="20"/>
      <c r="G280" s="20"/>
      <c r="H280" s="20"/>
      <c r="I280" s="12"/>
    </row>
    <row r="281" spans="1:9" ht="12.75">
      <c r="A281" s="5"/>
      <c r="B281" s="6" t="s">
        <v>83</v>
      </c>
      <c r="C281" s="7"/>
      <c r="D281" s="7"/>
      <c r="E281" s="7"/>
      <c r="F281" s="7"/>
      <c r="G281" s="7"/>
      <c r="H281" s="7"/>
      <c r="I281" s="8"/>
    </row>
    <row r="282" spans="1:9" ht="12.75">
      <c r="A282" s="9"/>
      <c r="B282" s="10"/>
      <c r="C282" s="2"/>
      <c r="D282" s="2"/>
      <c r="E282" s="27"/>
      <c r="F282" s="27"/>
      <c r="G282" s="27"/>
      <c r="H282" s="27"/>
      <c r="I282" s="12"/>
    </row>
    <row r="283" spans="1:9" ht="12.75">
      <c r="A283">
        <v>1270</v>
      </c>
      <c r="B283" s="10" t="s">
        <v>16</v>
      </c>
      <c r="C283" s="2">
        <v>0</v>
      </c>
      <c r="D283" s="11">
        <f>'[25]Department Budget'!$D$8</f>
        <v>0</v>
      </c>
      <c r="E283" s="11">
        <f>'[25]Department Budget'!$E$8</f>
        <v>0</v>
      </c>
      <c r="F283" s="11">
        <f>'[25]Department Budget'!$F$8</f>
        <v>0</v>
      </c>
      <c r="G283" s="11">
        <f>'[25]Department Budget'!$G$8</f>
        <v>0</v>
      </c>
      <c r="H283" s="11"/>
      <c r="I283" s="12">
        <v>0</v>
      </c>
    </row>
    <row r="284" spans="1:9" ht="12.75">
      <c r="A284" s="9">
        <v>1271</v>
      </c>
      <c r="B284" s="10" t="s">
        <v>13</v>
      </c>
      <c r="C284" s="28">
        <v>673</v>
      </c>
      <c r="D284" s="11">
        <f>'[25]Department Budget'!$D$9</f>
        <v>718</v>
      </c>
      <c r="E284" s="11">
        <f>'[25]Department Budget'!$E$9</f>
        <v>1000</v>
      </c>
      <c r="F284" s="11">
        <f>'[25]Department Budget'!$F$9</f>
        <v>1000</v>
      </c>
      <c r="G284" s="11">
        <f>'[25]Department Budget'!$G$9</f>
        <v>1000</v>
      </c>
      <c r="H284" s="11"/>
      <c r="I284" s="12">
        <f>(G284/E284)-1</f>
        <v>0</v>
      </c>
    </row>
    <row r="285" spans="1:9" ht="12.75">
      <c r="A285" s="9">
        <v>1272</v>
      </c>
      <c r="B285" s="10" t="s">
        <v>84</v>
      </c>
      <c r="C285" s="28">
        <v>0</v>
      </c>
      <c r="D285" s="11">
        <f>'[25]Department Budget'!$D$10</f>
        <v>0</v>
      </c>
      <c r="E285" s="11">
        <f>'[25]Department Budget'!$E$10</f>
        <v>11325</v>
      </c>
      <c r="F285" s="11">
        <f>'[25]Department Budget'!$F$10</f>
        <v>11325</v>
      </c>
      <c r="G285" s="11">
        <f>'[25]Department Budget'!$G$10</f>
        <v>11892</v>
      </c>
      <c r="H285" s="11"/>
      <c r="I285" s="12">
        <f>(G285/E285)-1</f>
        <v>0.050066225165562805</v>
      </c>
    </row>
    <row r="286" spans="1:9" ht="12.75">
      <c r="A286" s="9">
        <v>1273</v>
      </c>
      <c r="B286" s="10" t="s">
        <v>85</v>
      </c>
      <c r="C286" s="28">
        <v>41221</v>
      </c>
      <c r="D286" s="11">
        <f>'[25]Department Budget'!$D$11</f>
        <v>42423</v>
      </c>
      <c r="E286" s="11">
        <f>'[25]Department Budget'!$E$11</f>
        <v>24818</v>
      </c>
      <c r="F286" s="11">
        <f>'[25]Department Budget'!$F$11</f>
        <v>24818</v>
      </c>
      <c r="G286" s="11">
        <f>'[25]Department Budget'!$G$11</f>
        <v>26059</v>
      </c>
      <c r="H286" s="11"/>
      <c r="I286" s="12">
        <f>(G286/E286)-1</f>
        <v>0.050004029333548194</v>
      </c>
    </row>
    <row r="287" spans="1:9" ht="12.75">
      <c r="A287" s="9">
        <v>1274</v>
      </c>
      <c r="B287" s="10" t="s">
        <v>165</v>
      </c>
      <c r="C287" s="28">
        <v>8000</v>
      </c>
      <c r="D287" s="11">
        <f>'[25]Department Budget'!$D$12</f>
        <v>8000</v>
      </c>
      <c r="E287" s="11">
        <f>'[25]Department Budget'!$E$12</f>
        <v>8000</v>
      </c>
      <c r="F287" s="11">
        <f>'[25]Department Budget'!$F$12</f>
        <v>8000</v>
      </c>
      <c r="G287" s="11">
        <f>'[25]Department Budget'!$G$12</f>
        <v>8000</v>
      </c>
      <c r="H287" s="11"/>
      <c r="I287" s="12">
        <f>(G287/E287)-1</f>
        <v>0</v>
      </c>
    </row>
    <row r="288" spans="1:9" ht="12.75">
      <c r="A288" s="9">
        <v>1275</v>
      </c>
      <c r="B288" s="10" t="s">
        <v>87</v>
      </c>
      <c r="C288" s="2">
        <v>8621</v>
      </c>
      <c r="D288" s="11">
        <f>'[25]Department Budget'!$D$13</f>
        <v>9677</v>
      </c>
      <c r="E288" s="11">
        <f>'[25]Department Budget'!$E$13</f>
        <v>10000</v>
      </c>
      <c r="F288" s="11">
        <f>'[25]Department Budget'!$F$13</f>
        <v>10000</v>
      </c>
      <c r="G288" s="11">
        <f>'[25]Department Budget'!$G$13</f>
        <v>10000</v>
      </c>
      <c r="H288" s="11"/>
      <c r="I288" s="12">
        <f>(G288/E288)-1</f>
        <v>0</v>
      </c>
    </row>
    <row r="289" spans="1:9" ht="13.5" thickBot="1">
      <c r="A289" s="13"/>
      <c r="B289" s="13"/>
      <c r="C289" s="14"/>
      <c r="D289" s="14"/>
      <c r="E289" s="14"/>
      <c r="F289" s="14"/>
      <c r="G289" s="14"/>
      <c r="H289" s="14"/>
      <c r="I289" s="15"/>
    </row>
    <row r="290" spans="1:9" ht="12.75">
      <c r="A290" s="16"/>
      <c r="B290" s="16"/>
      <c r="C290" s="17"/>
      <c r="D290" s="17"/>
      <c r="E290" s="17"/>
      <c r="F290" s="17"/>
      <c r="G290" s="17"/>
      <c r="H290" s="17"/>
      <c r="I290" s="12"/>
    </row>
    <row r="291" spans="1:9" ht="12.75">
      <c r="A291" s="18"/>
      <c r="B291" s="19" t="s">
        <v>14</v>
      </c>
      <c r="C291" s="20">
        <f>SUM(C283:C289)</f>
        <v>58515</v>
      </c>
      <c r="D291" s="20">
        <f>SUM(D283:D289)</f>
        <v>60818</v>
      </c>
      <c r="E291" s="20">
        <f>SUM(E282:E289)</f>
        <v>55143</v>
      </c>
      <c r="F291" s="20">
        <f>SUM(F282:F289)</f>
        <v>55143</v>
      </c>
      <c r="G291" s="20">
        <f>SUM(G282:G289)</f>
        <v>56951</v>
      </c>
      <c r="H291" s="20">
        <f>SUM(H282:H289)</f>
        <v>0</v>
      </c>
      <c r="I291" s="12">
        <f>(G291/E291)-1</f>
        <v>0.03278747982518171</v>
      </c>
    </row>
    <row r="292" spans="1:9" ht="12.75">
      <c r="A292" s="18"/>
      <c r="B292" s="19"/>
      <c r="C292" s="20"/>
      <c r="D292" s="20"/>
      <c r="E292" s="20"/>
      <c r="F292" s="20"/>
      <c r="G292" s="20"/>
      <c r="H292" s="20"/>
      <c r="I292" s="12"/>
    </row>
    <row r="293" spans="1:9" ht="12.75">
      <c r="A293" s="5"/>
      <c r="B293" s="6" t="s">
        <v>58</v>
      </c>
      <c r="C293" s="7"/>
      <c r="D293" s="7"/>
      <c r="E293" s="7"/>
      <c r="F293" s="7"/>
      <c r="G293" s="7"/>
      <c r="H293" s="7"/>
      <c r="I293" s="8"/>
    </row>
    <row r="294" spans="1:9" ht="12.75">
      <c r="A294" s="9"/>
      <c r="B294" s="10"/>
      <c r="C294" s="2"/>
      <c r="D294" s="2"/>
      <c r="I294" s="12"/>
    </row>
    <row r="295" spans="1:9" ht="12.75">
      <c r="A295" s="9">
        <v>1280</v>
      </c>
      <c r="B295" s="10" t="s">
        <v>57</v>
      </c>
      <c r="C295" s="2">
        <v>1840</v>
      </c>
      <c r="D295" s="11">
        <f>'[26]Department Budget'!$D$8</f>
        <v>2610</v>
      </c>
      <c r="E295" s="11">
        <f>'[26]Department Budget'!$E$8</f>
        <v>3000</v>
      </c>
      <c r="F295" s="11">
        <f>'[26]Department Budget'!$F$8</f>
        <v>3200</v>
      </c>
      <c r="G295" s="11">
        <f>'[26]Department Budget'!$G$8</f>
        <v>3200</v>
      </c>
      <c r="H295" s="2"/>
      <c r="I295" s="12">
        <f>(G295/E295)-1</f>
        <v>0.06666666666666665</v>
      </c>
    </row>
    <row r="296" spans="1:9" ht="12.75">
      <c r="A296" s="10">
        <v>1281</v>
      </c>
      <c r="B296" s="10" t="s">
        <v>13</v>
      </c>
      <c r="C296" s="2">
        <v>30</v>
      </c>
      <c r="D296" s="11">
        <f>'[26]Department Budget'!$D$9</f>
        <v>0</v>
      </c>
      <c r="E296" s="11">
        <f>'[26]Department Budget'!$E$9</f>
        <v>100</v>
      </c>
      <c r="F296" s="11">
        <f>'[26]Department Budget'!$F$9</f>
        <v>100</v>
      </c>
      <c r="G296" s="11">
        <f>'[26]Department Budget'!$G$9</f>
        <v>100</v>
      </c>
      <c r="H296" s="11"/>
      <c r="I296" s="12">
        <f>(G296/E296)-1</f>
        <v>0</v>
      </c>
    </row>
    <row r="297" spans="1:9" ht="13.5" thickBot="1">
      <c r="A297" s="13"/>
      <c r="B297" s="13"/>
      <c r="C297" s="14"/>
      <c r="D297" s="14"/>
      <c r="E297" s="14"/>
      <c r="F297" s="14"/>
      <c r="G297" s="14"/>
      <c r="H297" s="14"/>
      <c r="I297" s="15"/>
    </row>
    <row r="298" spans="1:9" ht="12.75">
      <c r="A298" s="16"/>
      <c r="B298" s="16"/>
      <c r="C298" s="17"/>
      <c r="D298" s="17"/>
      <c r="E298" s="17"/>
      <c r="F298" s="17"/>
      <c r="G298" s="17"/>
      <c r="H298" s="17"/>
      <c r="I298" s="12"/>
    </row>
    <row r="299" spans="1:9" ht="12.75">
      <c r="A299" s="18"/>
      <c r="B299" s="19" t="s">
        <v>14</v>
      </c>
      <c r="C299" s="20">
        <f aca="true" t="shared" si="25" ref="C299:H299">SUM(C294:C297)</f>
        <v>1870</v>
      </c>
      <c r="D299" s="20">
        <f t="shared" si="25"/>
        <v>2610</v>
      </c>
      <c r="E299" s="20">
        <f t="shared" si="25"/>
        <v>3100</v>
      </c>
      <c r="F299" s="20">
        <f t="shared" si="25"/>
        <v>3300</v>
      </c>
      <c r="G299" s="20">
        <f t="shared" si="25"/>
        <v>3300</v>
      </c>
      <c r="H299" s="20">
        <f t="shared" si="25"/>
        <v>0</v>
      </c>
      <c r="I299" s="12">
        <f>(G299/E299)-1</f>
        <v>0.06451612903225801</v>
      </c>
    </row>
    <row r="300" spans="1:9" ht="12.75">
      <c r="A300" s="18"/>
      <c r="B300" s="19"/>
      <c r="C300" s="20"/>
      <c r="D300" s="20"/>
      <c r="E300" s="20"/>
      <c r="F300" s="20"/>
      <c r="G300" s="20"/>
      <c r="H300" s="20"/>
      <c r="I300" s="12"/>
    </row>
    <row r="301" spans="1:9" ht="12.75">
      <c r="A301" s="18"/>
      <c r="B301" s="19"/>
      <c r="C301" s="20"/>
      <c r="D301" s="20"/>
      <c r="E301" s="20"/>
      <c r="F301" s="20"/>
      <c r="G301" s="20"/>
      <c r="H301" s="20"/>
      <c r="I301" s="12"/>
    </row>
    <row r="302" spans="1:9" s="32" customFormat="1" ht="15.75">
      <c r="A302" s="33" t="s">
        <v>139</v>
      </c>
      <c r="B302" s="33"/>
      <c r="C302" s="39">
        <f aca="true" t="shared" si="26" ref="C302:H302">SUM(C204+C215+C232+C241+C252+C261+C278+C291+C299)</f>
        <v>429075</v>
      </c>
      <c r="D302" s="39">
        <f t="shared" si="26"/>
        <v>422222</v>
      </c>
      <c r="E302" s="39">
        <f t="shared" si="26"/>
        <v>434948</v>
      </c>
      <c r="F302" s="39">
        <f t="shared" si="26"/>
        <v>418516</v>
      </c>
      <c r="G302" s="39">
        <f t="shared" si="26"/>
        <v>420324</v>
      </c>
      <c r="H302" s="39">
        <f t="shared" si="26"/>
        <v>0</v>
      </c>
      <c r="I302" s="12">
        <f>(G302/E302)-1</f>
        <v>-0.033622410035222594</v>
      </c>
    </row>
    <row r="303" spans="1:9" s="50" customFormat="1" ht="15">
      <c r="A303" s="47"/>
      <c r="B303" s="47"/>
      <c r="C303" s="48"/>
      <c r="D303" s="48"/>
      <c r="E303" s="48"/>
      <c r="F303" s="48"/>
      <c r="G303" s="48"/>
      <c r="H303" s="48"/>
      <c r="I303" s="49"/>
    </row>
    <row r="304" spans="1:9" s="50" customFormat="1" ht="15">
      <c r="A304" s="47"/>
      <c r="B304" s="47"/>
      <c r="C304" s="48"/>
      <c r="D304" s="48"/>
      <c r="E304" s="48"/>
      <c r="F304" s="48"/>
      <c r="G304" s="48"/>
      <c r="H304" s="48"/>
      <c r="I304" s="49"/>
    </row>
    <row r="305" spans="1:9" s="50" customFormat="1" ht="15">
      <c r="A305" s="47"/>
      <c r="B305" s="47"/>
      <c r="C305" s="48"/>
      <c r="D305" s="48"/>
      <c r="E305" s="48"/>
      <c r="F305" s="48"/>
      <c r="G305" s="48"/>
      <c r="H305" s="48"/>
      <c r="I305" s="49"/>
    </row>
    <row r="306" spans="1:9" s="50" customFormat="1" ht="15">
      <c r="A306" s="47"/>
      <c r="B306" s="47"/>
      <c r="C306" s="48"/>
      <c r="D306" s="48"/>
      <c r="E306" s="48"/>
      <c r="F306" s="48"/>
      <c r="G306" s="48"/>
      <c r="H306" s="48"/>
      <c r="I306" s="49"/>
    </row>
    <row r="307" spans="1:9" s="50" customFormat="1" ht="15">
      <c r="A307" s="47"/>
      <c r="B307" s="47"/>
      <c r="C307" s="48"/>
      <c r="D307" s="48"/>
      <c r="E307" s="48"/>
      <c r="F307" s="48"/>
      <c r="G307" s="48"/>
      <c r="H307" s="48"/>
      <c r="I307" s="49"/>
    </row>
    <row r="308" spans="1:9" s="50" customFormat="1" ht="15">
      <c r="A308" s="47"/>
      <c r="B308" s="47"/>
      <c r="C308" s="48"/>
      <c r="D308" s="48"/>
      <c r="E308" s="48"/>
      <c r="F308" s="48"/>
      <c r="G308" s="48"/>
      <c r="H308" s="48"/>
      <c r="I308" s="49"/>
    </row>
    <row r="309" spans="1:9" s="50" customFormat="1" ht="15">
      <c r="A309" s="47"/>
      <c r="B309" s="47"/>
      <c r="C309" s="48"/>
      <c r="D309" s="48"/>
      <c r="E309" s="48"/>
      <c r="F309" s="48"/>
      <c r="G309" s="48"/>
      <c r="H309" s="48"/>
      <c r="I309" s="49"/>
    </row>
    <row r="310" spans="1:9" s="50" customFormat="1" ht="15">
      <c r="A310" s="47"/>
      <c r="B310" s="47"/>
      <c r="C310" s="48"/>
      <c r="D310" s="48"/>
      <c r="E310" s="48"/>
      <c r="F310" s="48"/>
      <c r="G310" s="1"/>
      <c r="H310" s="48"/>
      <c r="I310" s="49"/>
    </row>
    <row r="311" spans="3:8" ht="12.75">
      <c r="C311" s="2"/>
      <c r="D311" s="2"/>
      <c r="E311" s="2"/>
      <c r="F311" s="3" t="s">
        <v>173</v>
      </c>
      <c r="G311" s="3" t="s">
        <v>173</v>
      </c>
      <c r="H311" s="3" t="s">
        <v>163</v>
      </c>
    </row>
    <row r="312" spans="3:9" ht="12.75">
      <c r="C312" s="3" t="s">
        <v>163</v>
      </c>
      <c r="D312" s="3" t="s">
        <v>166</v>
      </c>
      <c r="E312" s="3" t="s">
        <v>168</v>
      </c>
      <c r="F312" s="3" t="s">
        <v>6</v>
      </c>
      <c r="G312" s="3" t="s">
        <v>8</v>
      </c>
      <c r="H312" s="3" t="s">
        <v>11</v>
      </c>
      <c r="I312" s="1" t="s">
        <v>0</v>
      </c>
    </row>
    <row r="313" spans="1:9" ht="12.75">
      <c r="A313" s="1" t="s">
        <v>4</v>
      </c>
      <c r="B313" s="1" t="s">
        <v>1</v>
      </c>
      <c r="C313" s="3" t="s">
        <v>2</v>
      </c>
      <c r="D313" s="3" t="s">
        <v>2</v>
      </c>
      <c r="E313" s="3" t="s">
        <v>5</v>
      </c>
      <c r="F313" s="3" t="s">
        <v>7</v>
      </c>
      <c r="G313" s="3" t="s">
        <v>10</v>
      </c>
      <c r="H313" s="3" t="s">
        <v>10</v>
      </c>
      <c r="I313" s="1" t="s">
        <v>3</v>
      </c>
    </row>
    <row r="314" spans="1:9" ht="12.75">
      <c r="A314" s="18"/>
      <c r="B314" s="19"/>
      <c r="C314" s="20"/>
      <c r="D314" s="20"/>
      <c r="E314" s="20"/>
      <c r="F314" s="20"/>
      <c r="G314" s="20"/>
      <c r="H314" s="20"/>
      <c r="I314" s="12"/>
    </row>
    <row r="315" spans="1:9" ht="12.75">
      <c r="A315" s="1"/>
      <c r="B315" s="34" t="s">
        <v>72</v>
      </c>
      <c r="C315" s="3"/>
      <c r="D315" s="3"/>
      <c r="E315" s="3"/>
      <c r="F315" s="3"/>
      <c r="G315" s="3"/>
      <c r="H315" s="3"/>
      <c r="I315" s="1"/>
    </row>
    <row r="317" spans="1:9" ht="12.75">
      <c r="A317" s="5"/>
      <c r="B317" s="6" t="s">
        <v>48</v>
      </c>
      <c r="C317" s="7"/>
      <c r="D317" s="7"/>
      <c r="E317" s="7"/>
      <c r="F317" s="7"/>
      <c r="G317" s="7"/>
      <c r="H317" s="7"/>
      <c r="I317" s="8"/>
    </row>
    <row r="318" spans="1:9" ht="12.75">
      <c r="A318" s="23"/>
      <c r="B318" s="24"/>
      <c r="C318" s="25"/>
      <c r="D318" s="25"/>
      <c r="E318" s="25"/>
      <c r="F318" s="25"/>
      <c r="G318" s="25"/>
      <c r="H318" s="25"/>
      <c r="I318" s="26"/>
    </row>
    <row r="319" spans="1:9" ht="12.75">
      <c r="A319" s="9">
        <v>1300</v>
      </c>
      <c r="B319" s="10" t="s">
        <v>12</v>
      </c>
      <c r="C319" s="2">
        <v>311278</v>
      </c>
      <c r="D319" s="11">
        <f>'[27]Department Budget'!$D$8</f>
        <v>316053</v>
      </c>
      <c r="E319" s="11">
        <f>'[27]Department Budget'!$E$8</f>
        <v>320822</v>
      </c>
      <c r="F319" s="11">
        <f>'[27]Department Budget'!$F$8</f>
        <v>329378</v>
      </c>
      <c r="G319" s="11">
        <f>'[27]Department Budget'!$G$8</f>
        <v>329378</v>
      </c>
      <c r="H319" s="27"/>
      <c r="I319" s="12">
        <f>(G319/E319)-1</f>
        <v>0.02666899402160694</v>
      </c>
    </row>
    <row r="320" spans="1:9" ht="12.75">
      <c r="A320" s="9">
        <v>1301</v>
      </c>
      <c r="B320" s="10" t="s">
        <v>16</v>
      </c>
      <c r="C320" s="2">
        <v>1637811</v>
      </c>
      <c r="D320" s="11">
        <f>'[27]Department Budget'!$D$9</f>
        <v>1659348</v>
      </c>
      <c r="E320" s="11">
        <f>'[27]Department Budget'!$E$9</f>
        <v>1666539.2999999998</v>
      </c>
      <c r="F320" s="11">
        <f>'[27]Department Budget'!$F$9</f>
        <v>1666539.4995999997</v>
      </c>
      <c r="G320" s="11">
        <f>'[27]Department Budget'!$G$9</f>
        <v>1666539.4995999997</v>
      </c>
      <c r="H320" s="11"/>
      <c r="I320" s="12">
        <f>(G320/E320)-1</f>
        <v>1.1976915281763922E-07</v>
      </c>
    </row>
    <row r="321" spans="1:9" ht="12.75">
      <c r="A321" s="23">
        <v>1302</v>
      </c>
      <c r="B321" s="30" t="s">
        <v>13</v>
      </c>
      <c r="C321" s="31">
        <v>227571</v>
      </c>
      <c r="D321" s="11">
        <f>'[27]Department Budget'!$D$10</f>
        <v>182117</v>
      </c>
      <c r="E321" s="11">
        <f>'[27]Department Budget'!$E$10</f>
        <v>192449</v>
      </c>
      <c r="F321" s="11">
        <f>'[27]Department Budget'!$F$10</f>
        <v>192449</v>
      </c>
      <c r="G321" s="11">
        <f>'[27]Department Budget'!$G$10</f>
        <v>198849</v>
      </c>
      <c r="H321" s="72"/>
      <c r="I321" s="73">
        <f>(G321/E321)-1</f>
        <v>0.03325556381171113</v>
      </c>
    </row>
    <row r="322" spans="1:9" ht="12.75">
      <c r="A322" s="9">
        <v>1303</v>
      </c>
      <c r="B322" s="10" t="s">
        <v>49</v>
      </c>
      <c r="C322" s="2">
        <v>3960</v>
      </c>
      <c r="D322" s="11">
        <f>'[27]Department Budget'!$D$11</f>
        <v>3960</v>
      </c>
      <c r="E322" s="11">
        <f>'[27]Department Budget'!$E$11</f>
        <v>4000</v>
      </c>
      <c r="F322" s="11">
        <f>'[27]Department Budget'!$F$11</f>
        <v>4000</v>
      </c>
      <c r="G322" s="11">
        <f>'[27]Department Budget'!$G$11</f>
        <v>4000</v>
      </c>
      <c r="H322" s="11"/>
      <c r="I322" s="12">
        <f>(G322/E322)-1</f>
        <v>0</v>
      </c>
    </row>
    <row r="323" spans="1:9" ht="12.75">
      <c r="A323" s="9">
        <v>1304</v>
      </c>
      <c r="B323" s="10" t="s">
        <v>50</v>
      </c>
      <c r="C323" s="2">
        <v>0</v>
      </c>
      <c r="D323" s="11">
        <f>'[27]Department Budget'!$D$12</f>
        <v>0</v>
      </c>
      <c r="E323" s="11">
        <f>'[27]Department Budget'!$E$12</f>
        <v>0</v>
      </c>
      <c r="F323" s="11">
        <f>'[27]Department Budget'!$F$12</f>
        <v>0</v>
      </c>
      <c r="G323" s="11">
        <f>'[27]Department Budget'!$G$12</f>
        <v>0</v>
      </c>
      <c r="H323" s="22"/>
      <c r="I323" s="12">
        <v>0</v>
      </c>
    </row>
    <row r="324" spans="1:9" ht="12.75">
      <c r="A324" s="9">
        <v>1305</v>
      </c>
      <c r="B324" s="10" t="s">
        <v>18</v>
      </c>
      <c r="C324" s="2">
        <v>11985</v>
      </c>
      <c r="D324" s="11">
        <f>'[27]Department Budget'!$D$13</f>
        <v>11985</v>
      </c>
      <c r="E324" s="11">
        <f>'[27]Department Budget'!$E$13</f>
        <v>20000</v>
      </c>
      <c r="F324" s="11">
        <f>'[27]Department Budget'!$F$13</f>
        <v>37112</v>
      </c>
      <c r="G324" s="11">
        <f>'[27]Department Budget'!$G$13</f>
        <v>20000</v>
      </c>
      <c r="H324" s="22"/>
      <c r="I324" s="12">
        <f>(G324/E324)-1</f>
        <v>0</v>
      </c>
    </row>
    <row r="325" spans="1:9" ht="13.5" thickBot="1">
      <c r="A325" s="13"/>
      <c r="B325" s="13"/>
      <c r="C325" s="14"/>
      <c r="D325" s="14"/>
      <c r="E325" s="14"/>
      <c r="F325" s="14"/>
      <c r="G325" s="14"/>
      <c r="H325" s="14"/>
      <c r="I325" s="15"/>
    </row>
    <row r="326" spans="1:9" ht="12.75">
      <c r="A326" s="16"/>
      <c r="B326" s="16"/>
      <c r="C326" s="17"/>
      <c r="D326" s="17"/>
      <c r="E326" s="17"/>
      <c r="F326" s="17"/>
      <c r="G326" s="17"/>
      <c r="H326" s="17"/>
      <c r="I326" s="12"/>
    </row>
    <row r="327" spans="1:9" ht="12.75">
      <c r="A327" s="18"/>
      <c r="B327" s="19" t="s">
        <v>14</v>
      </c>
      <c r="C327" s="20">
        <f aca="true" t="shared" si="27" ref="C327:H327">SUM(C319:C325)</f>
        <v>2192605</v>
      </c>
      <c r="D327" s="20">
        <f t="shared" si="27"/>
        <v>2173463</v>
      </c>
      <c r="E327" s="20">
        <f t="shared" si="27"/>
        <v>2203810.3</v>
      </c>
      <c r="F327" s="20">
        <f t="shared" si="27"/>
        <v>2229478.4995999997</v>
      </c>
      <c r="G327" s="20">
        <f t="shared" si="27"/>
        <v>2218766.4995999997</v>
      </c>
      <c r="H327" s="20">
        <f t="shared" si="27"/>
        <v>0</v>
      </c>
      <c r="I327" s="12">
        <f>(G327/E327)-1</f>
        <v>0.006786518603711045</v>
      </c>
    </row>
    <row r="329" spans="1:9" ht="12.75">
      <c r="A329" s="5"/>
      <c r="B329" s="6" t="s">
        <v>51</v>
      </c>
      <c r="C329" s="7"/>
      <c r="D329" s="7"/>
      <c r="E329" s="7"/>
      <c r="F329" s="7"/>
      <c r="G329" s="7"/>
      <c r="H329" s="7"/>
      <c r="I329" s="8"/>
    </row>
    <row r="330" spans="1:9" ht="12.75">
      <c r="A330" s="23"/>
      <c r="B330" s="24"/>
      <c r="C330" s="25"/>
      <c r="D330" s="25"/>
      <c r="E330" s="25"/>
      <c r="F330" s="25"/>
      <c r="G330" s="25"/>
      <c r="H330" s="25"/>
      <c r="I330" s="26"/>
    </row>
    <row r="331" spans="1:9" ht="12.75">
      <c r="A331" s="23">
        <v>1310</v>
      </c>
      <c r="B331" s="30" t="s">
        <v>12</v>
      </c>
      <c r="C331" s="25">
        <v>98880</v>
      </c>
      <c r="D331" s="11">
        <f>'[28]Department Budget'!$D$8</f>
        <v>102792</v>
      </c>
      <c r="E331" s="11">
        <f>'[28]Department Budget'!$E$8</f>
        <v>113086</v>
      </c>
      <c r="F331" s="11">
        <f>'[28]Department Budget'!$F$8</f>
        <v>116478.58</v>
      </c>
      <c r="G331" s="11">
        <f>'[28]Department Budget'!$G$8</f>
        <v>116478.58</v>
      </c>
      <c r="H331" s="75"/>
      <c r="I331" s="73">
        <f>(G331/E331)-1</f>
        <v>0.030000000000000027</v>
      </c>
    </row>
    <row r="332" spans="1:9" ht="12.75">
      <c r="A332" s="9">
        <v>1311</v>
      </c>
      <c r="B332" s="10" t="s">
        <v>16</v>
      </c>
      <c r="C332" s="2">
        <v>683740</v>
      </c>
      <c r="D332" s="11">
        <f>'[28]Department Budget'!$D$9</f>
        <v>702084</v>
      </c>
      <c r="E332" s="11">
        <f>'[28]Department Budget'!$E$9</f>
        <v>807332.9360000001</v>
      </c>
      <c r="F332" s="11">
        <f>'[28]Department Budget'!$F$9</f>
        <v>809600.9360000001</v>
      </c>
      <c r="G332" s="11">
        <f>'[28]Department Budget'!$G$9</f>
        <v>809600.9360000001</v>
      </c>
      <c r="H332" s="11"/>
      <c r="I332" s="12">
        <f>(G332/E332)-1</f>
        <v>0.0028092499375003133</v>
      </c>
    </row>
    <row r="333" spans="1:9" ht="12.75">
      <c r="A333" s="9">
        <v>1312</v>
      </c>
      <c r="B333" s="10" t="s">
        <v>13</v>
      </c>
      <c r="C333" s="28">
        <v>154381</v>
      </c>
      <c r="D333" s="11">
        <f>'[28]Department Budget'!$D$10</f>
        <v>163038</v>
      </c>
      <c r="E333" s="11">
        <f>'[28]Department Budget'!$E$10</f>
        <v>168300</v>
      </c>
      <c r="F333" s="11">
        <f>'[28]Department Budget'!$F$10</f>
        <v>173300</v>
      </c>
      <c r="G333" s="11">
        <f>'[28]Department Budget'!$G$10</f>
        <v>168300</v>
      </c>
      <c r="H333" s="11"/>
      <c r="I333" s="12">
        <f>(G333/E333)-1</f>
        <v>0</v>
      </c>
    </row>
    <row r="334" spans="1:9" ht="13.5" thickBot="1">
      <c r="A334" s="13"/>
      <c r="B334" s="13"/>
      <c r="C334" s="14"/>
      <c r="D334" s="14"/>
      <c r="E334" s="14"/>
      <c r="F334" s="14"/>
      <c r="G334" s="14"/>
      <c r="H334" s="14"/>
      <c r="I334" s="15"/>
    </row>
    <row r="335" spans="1:9" ht="12.75">
      <c r="A335" s="16"/>
      <c r="B335" s="16"/>
      <c r="C335" s="17"/>
      <c r="D335" s="17"/>
      <c r="E335" s="17"/>
      <c r="F335" s="17"/>
      <c r="G335" s="17"/>
      <c r="H335" s="17"/>
      <c r="I335" s="12"/>
    </row>
    <row r="336" spans="1:9" ht="12.75">
      <c r="A336" s="18"/>
      <c r="B336" s="19" t="s">
        <v>14</v>
      </c>
      <c r="C336" s="20">
        <f aca="true" t="shared" si="28" ref="C336:H336">SUM(C331:C334)</f>
        <v>937001</v>
      </c>
      <c r="D336" s="20">
        <f t="shared" si="28"/>
        <v>967914</v>
      </c>
      <c r="E336" s="20">
        <f t="shared" si="28"/>
        <v>1088718.9360000002</v>
      </c>
      <c r="F336" s="20">
        <f t="shared" si="28"/>
        <v>1099379.516</v>
      </c>
      <c r="G336" s="20">
        <f t="shared" si="28"/>
        <v>1094379.516</v>
      </c>
      <c r="H336" s="20">
        <f t="shared" si="28"/>
        <v>0</v>
      </c>
      <c r="I336" s="12">
        <f>(G336/E336)-1</f>
        <v>0.00519930333975549</v>
      </c>
    </row>
    <row r="338" spans="1:9" ht="12.75">
      <c r="A338" s="5"/>
      <c r="B338" s="6" t="s">
        <v>52</v>
      </c>
      <c r="C338" s="7"/>
      <c r="D338" s="7"/>
      <c r="E338" s="7"/>
      <c r="F338" s="7"/>
      <c r="G338" s="7"/>
      <c r="H338" s="7"/>
      <c r="I338" s="8"/>
    </row>
    <row r="339" spans="1:9" ht="12.75">
      <c r="A339" s="9"/>
      <c r="B339" s="10"/>
      <c r="C339" s="2"/>
      <c r="D339" s="2"/>
      <c r="I339" s="12"/>
    </row>
    <row r="340" spans="1:9" ht="12.75">
      <c r="A340" s="10">
        <v>1320</v>
      </c>
      <c r="B340" s="10" t="s">
        <v>53</v>
      </c>
      <c r="C340" s="2">
        <v>0</v>
      </c>
      <c r="D340" s="11">
        <f>'[29]Department Budget'!$D$8</f>
        <v>0</v>
      </c>
      <c r="E340" s="11">
        <f>'[29]Department Budget'!$E$8</f>
        <v>1</v>
      </c>
      <c r="F340" s="11">
        <f>'[29]Department Budget'!$F$8</f>
        <v>1</v>
      </c>
      <c r="G340" s="11">
        <f>'[29]Department Budget'!$G$8</f>
        <v>1</v>
      </c>
      <c r="H340" s="11"/>
      <c r="I340" s="12">
        <f>(G340/E340)-1</f>
        <v>0</v>
      </c>
    </row>
    <row r="341" spans="1:9" ht="12.75">
      <c r="A341" s="10">
        <v>1321</v>
      </c>
      <c r="B341" s="10" t="s">
        <v>54</v>
      </c>
      <c r="C341" s="2">
        <v>0</v>
      </c>
      <c r="D341" s="11">
        <f>'[29]Department Budget'!$D$9</f>
        <v>0</v>
      </c>
      <c r="E341" s="11">
        <f>'[29]Department Budget'!$E$9</f>
        <v>1</v>
      </c>
      <c r="F341" s="11">
        <f>'[29]Department Budget'!$F$9</f>
        <v>1</v>
      </c>
      <c r="G341" s="11">
        <f>'[29]Department Budget'!$G$9</f>
        <v>1</v>
      </c>
      <c r="H341" s="11"/>
      <c r="I341" s="12">
        <f>(G341/E341)-1</f>
        <v>0</v>
      </c>
    </row>
    <row r="342" spans="1:9" ht="13.5" thickBot="1">
      <c r="A342" s="13"/>
      <c r="B342" s="13"/>
      <c r="C342" s="14"/>
      <c r="D342" s="14"/>
      <c r="E342" s="14"/>
      <c r="F342" s="14"/>
      <c r="G342" s="14"/>
      <c r="H342" s="14"/>
      <c r="I342" s="15"/>
    </row>
    <row r="343" spans="1:9" ht="12.75">
      <c r="A343" s="16"/>
      <c r="B343" s="16"/>
      <c r="C343" s="17"/>
      <c r="D343" s="17"/>
      <c r="E343" s="17"/>
      <c r="F343" s="17"/>
      <c r="G343" s="17"/>
      <c r="H343" s="17"/>
      <c r="I343" s="12"/>
    </row>
    <row r="344" spans="1:9" ht="12.75">
      <c r="A344" s="18"/>
      <c r="B344" s="19" t="s">
        <v>14</v>
      </c>
      <c r="C344" s="20">
        <f aca="true" t="shared" si="29" ref="C344:H344">SUM(C339:C342)</f>
        <v>0</v>
      </c>
      <c r="D344" s="20">
        <f t="shared" si="29"/>
        <v>0</v>
      </c>
      <c r="E344" s="20">
        <f t="shared" si="29"/>
        <v>2</v>
      </c>
      <c r="F344" s="20">
        <f t="shared" si="29"/>
        <v>2</v>
      </c>
      <c r="G344" s="20">
        <f t="shared" si="29"/>
        <v>2</v>
      </c>
      <c r="H344" s="20">
        <f t="shared" si="29"/>
        <v>0</v>
      </c>
      <c r="I344" s="12">
        <f>(G344/E344)-1</f>
        <v>0</v>
      </c>
    </row>
    <row r="346" spans="1:9" ht="12.75">
      <c r="A346" s="5"/>
      <c r="B346" s="6" t="s">
        <v>60</v>
      </c>
      <c r="C346" s="7"/>
      <c r="D346" s="7"/>
      <c r="E346" s="7"/>
      <c r="F346" s="7"/>
      <c r="G346" s="7"/>
      <c r="H346" s="7"/>
      <c r="I346" s="8"/>
    </row>
    <row r="347" spans="1:9" ht="12.75">
      <c r="A347" s="9"/>
      <c r="B347" s="10"/>
      <c r="C347" s="2"/>
      <c r="D347" s="2"/>
      <c r="I347" s="12"/>
    </row>
    <row r="348" spans="1:9" ht="12.75">
      <c r="A348" s="9">
        <v>1330</v>
      </c>
      <c r="B348" s="10" t="s">
        <v>29</v>
      </c>
      <c r="C348" s="2">
        <v>2082</v>
      </c>
      <c r="D348" s="11">
        <f>'[30]Department Budget'!$D$8</f>
        <v>2070</v>
      </c>
      <c r="E348" s="11">
        <f>'[30]Department Budget'!$E$8</f>
        <v>2082</v>
      </c>
      <c r="F348" s="11">
        <f>'[30]Department Budget'!$F$8</f>
        <v>2082</v>
      </c>
      <c r="G348" s="11">
        <f>'[30]Department Budget'!$G$8</f>
        <v>2082</v>
      </c>
      <c r="H348" s="2"/>
      <c r="I348" s="12">
        <f>(G348/E348)-1</f>
        <v>0</v>
      </c>
    </row>
    <row r="349" spans="1:9" ht="12.75">
      <c r="A349" s="10">
        <v>1331</v>
      </c>
      <c r="B349" s="10" t="s">
        <v>13</v>
      </c>
      <c r="C349" s="2">
        <v>130</v>
      </c>
      <c r="D349" s="11">
        <f>'[30]Department Budget'!$D$9</f>
        <v>0</v>
      </c>
      <c r="E349" s="11">
        <f>'[30]Department Budget'!$E$9</f>
        <v>400</v>
      </c>
      <c r="F349" s="11">
        <f>'[30]Department Budget'!$F$9</f>
        <v>400</v>
      </c>
      <c r="G349" s="11">
        <f>'[30]Department Budget'!$G$9</f>
        <v>400</v>
      </c>
      <c r="H349" s="11"/>
      <c r="I349" s="12">
        <f>(G349/E349)-1</f>
        <v>0</v>
      </c>
    </row>
    <row r="350" spans="1:9" ht="13.5" thickBot="1">
      <c r="A350" s="13"/>
      <c r="B350" s="13"/>
      <c r="C350" s="14"/>
      <c r="D350" s="14"/>
      <c r="E350" s="14"/>
      <c r="F350" s="14"/>
      <c r="G350" s="14"/>
      <c r="H350" s="14"/>
      <c r="I350" s="15"/>
    </row>
    <row r="351" spans="1:9" ht="12.75">
      <c r="A351" s="16"/>
      <c r="B351" s="16"/>
      <c r="C351" s="17"/>
      <c r="D351" s="17"/>
      <c r="E351" s="17"/>
      <c r="F351" s="17"/>
      <c r="G351" s="17"/>
      <c r="H351" s="17"/>
      <c r="I351" s="12"/>
    </row>
    <row r="352" spans="1:9" ht="12.75">
      <c r="A352" s="18"/>
      <c r="B352" s="19" t="s">
        <v>14</v>
      </c>
      <c r="C352" s="20">
        <f aca="true" t="shared" si="30" ref="C352:H352">SUM(C347:C350)</f>
        <v>2212</v>
      </c>
      <c r="D352" s="20">
        <f t="shared" si="30"/>
        <v>2070</v>
      </c>
      <c r="E352" s="20">
        <f t="shared" si="30"/>
        <v>2482</v>
      </c>
      <c r="F352" s="20">
        <f t="shared" si="30"/>
        <v>2482</v>
      </c>
      <c r="G352" s="20">
        <f t="shared" si="30"/>
        <v>2482</v>
      </c>
      <c r="H352" s="20">
        <f t="shared" si="30"/>
        <v>0</v>
      </c>
      <c r="I352" s="12">
        <f>(G352/E352)-1</f>
        <v>0</v>
      </c>
    </row>
    <row r="355" ht="12.75">
      <c r="G355" s="1"/>
    </row>
    <row r="356" spans="3:8" ht="12.75">
      <c r="C356" s="2"/>
      <c r="D356" s="2"/>
      <c r="E356" s="2"/>
      <c r="F356" s="3" t="s">
        <v>173</v>
      </c>
      <c r="G356" s="3" t="s">
        <v>173</v>
      </c>
      <c r="H356" s="3" t="s">
        <v>163</v>
      </c>
    </row>
    <row r="357" spans="3:9" ht="12.75">
      <c r="C357" s="3" t="s">
        <v>163</v>
      </c>
      <c r="D357" s="3" t="s">
        <v>166</v>
      </c>
      <c r="E357" s="3" t="s">
        <v>168</v>
      </c>
      <c r="F357" s="3" t="s">
        <v>6</v>
      </c>
      <c r="G357" s="3" t="s">
        <v>8</v>
      </c>
      <c r="H357" s="3" t="s">
        <v>11</v>
      </c>
      <c r="I357" s="1" t="s">
        <v>0</v>
      </c>
    </row>
    <row r="358" spans="1:9" ht="12.75">
      <c r="A358" s="1" t="s">
        <v>4</v>
      </c>
      <c r="B358" s="1" t="s">
        <v>1</v>
      </c>
      <c r="C358" s="3" t="s">
        <v>2</v>
      </c>
      <c r="D358" s="3" t="s">
        <v>2</v>
      </c>
      <c r="E358" s="3" t="s">
        <v>5</v>
      </c>
      <c r="F358" s="3" t="s">
        <v>7</v>
      </c>
      <c r="G358" s="3" t="s">
        <v>10</v>
      </c>
      <c r="H358" s="3" t="s">
        <v>10</v>
      </c>
      <c r="I358" s="1" t="s">
        <v>3</v>
      </c>
    </row>
    <row r="361" spans="1:9" ht="12.75">
      <c r="A361" s="5"/>
      <c r="B361" s="6" t="s">
        <v>61</v>
      </c>
      <c r="C361" s="7"/>
      <c r="D361" s="7"/>
      <c r="E361" s="7"/>
      <c r="F361" s="7"/>
      <c r="G361" s="7"/>
      <c r="H361" s="7"/>
      <c r="I361" s="8"/>
    </row>
    <row r="362" spans="1:9" ht="12.75">
      <c r="A362" s="9"/>
      <c r="B362" s="10"/>
      <c r="C362" s="2"/>
      <c r="D362" s="2"/>
      <c r="I362" s="12"/>
    </row>
    <row r="363" spans="1:9" ht="12.75">
      <c r="A363" s="9">
        <v>1340</v>
      </c>
      <c r="B363" s="10" t="s">
        <v>29</v>
      </c>
      <c r="C363" s="2">
        <v>2082</v>
      </c>
      <c r="D363" s="11">
        <f>'[31]Department Budget'!$D$8</f>
        <v>2070</v>
      </c>
      <c r="E363" s="11">
        <f>'[31]Department Budget'!$E$8</f>
        <v>2082</v>
      </c>
      <c r="F363" s="11">
        <f>'[31]Department Budget'!$F$8</f>
        <v>2082</v>
      </c>
      <c r="G363" s="11">
        <f>'[31]Department Budget'!$G$8</f>
        <v>2082</v>
      </c>
      <c r="H363" s="2"/>
      <c r="I363" s="12">
        <f>(G363/E363)-1</f>
        <v>0</v>
      </c>
    </row>
    <row r="364" spans="1:9" ht="12.75">
      <c r="A364" s="10">
        <v>1341</v>
      </c>
      <c r="B364" s="10" t="s">
        <v>13</v>
      </c>
      <c r="C364" s="2">
        <v>0</v>
      </c>
      <c r="D364" s="11">
        <f>'[31]Department Budget'!$D$9</f>
        <v>0</v>
      </c>
      <c r="E364" s="11">
        <f>'[31]Department Budget'!$E$9</f>
        <v>400</v>
      </c>
      <c r="F364" s="11">
        <f>'[31]Department Budget'!$F$9</f>
        <v>400</v>
      </c>
      <c r="G364" s="11">
        <f>'[31]Department Budget'!$G$9</f>
        <v>400</v>
      </c>
      <c r="H364" s="11"/>
      <c r="I364" s="12">
        <f>(G364/E364)-1</f>
        <v>0</v>
      </c>
    </row>
    <row r="365" spans="1:9" ht="13.5" thickBot="1">
      <c r="A365" s="13"/>
      <c r="B365" s="13"/>
      <c r="C365" s="14"/>
      <c r="D365" s="14"/>
      <c r="E365" s="14"/>
      <c r="F365" s="14"/>
      <c r="G365" s="14"/>
      <c r="H365" s="14"/>
      <c r="I365" s="15"/>
    </row>
    <row r="366" spans="1:9" ht="12.75">
      <c r="A366" s="16"/>
      <c r="B366" s="16"/>
      <c r="C366" s="17"/>
      <c r="D366" s="17"/>
      <c r="E366" s="17"/>
      <c r="F366" s="17"/>
      <c r="G366" s="17"/>
      <c r="H366" s="17"/>
      <c r="I366" s="12"/>
    </row>
    <row r="367" spans="1:9" ht="12.75">
      <c r="A367" s="18"/>
      <c r="B367" s="19" t="s">
        <v>14</v>
      </c>
      <c r="C367" s="20">
        <f aca="true" t="shared" si="31" ref="C367:H367">SUM(C362:C365)</f>
        <v>2082</v>
      </c>
      <c r="D367" s="20">
        <f t="shared" si="31"/>
        <v>2070</v>
      </c>
      <c r="E367" s="20">
        <f t="shared" si="31"/>
        <v>2482</v>
      </c>
      <c r="F367" s="20">
        <f t="shared" si="31"/>
        <v>2482</v>
      </c>
      <c r="G367" s="20">
        <f t="shared" si="31"/>
        <v>2482</v>
      </c>
      <c r="H367" s="20">
        <f t="shared" si="31"/>
        <v>0</v>
      </c>
      <c r="I367" s="12">
        <f>(G367/E367)-1</f>
        <v>0</v>
      </c>
    </row>
    <row r="370" spans="1:9" ht="12.75">
      <c r="A370" s="5"/>
      <c r="B370" s="6" t="s">
        <v>62</v>
      </c>
      <c r="C370" s="7"/>
      <c r="D370" s="7"/>
      <c r="E370" s="7"/>
      <c r="F370" s="7"/>
      <c r="G370" s="7"/>
      <c r="H370" s="7"/>
      <c r="I370" s="8"/>
    </row>
    <row r="371" spans="1:9" ht="12.75">
      <c r="A371" s="9"/>
      <c r="B371" s="10"/>
      <c r="C371" s="2"/>
      <c r="D371" s="2"/>
      <c r="I371" s="12"/>
    </row>
    <row r="372" spans="1:9" ht="12.75">
      <c r="A372" s="9">
        <v>1350</v>
      </c>
      <c r="B372" s="10" t="s">
        <v>29</v>
      </c>
      <c r="C372" s="2">
        <v>0</v>
      </c>
      <c r="D372" s="11">
        <f>'[32]Department Budget'!$D$8</f>
        <v>0</v>
      </c>
      <c r="E372" s="11">
        <f>'[32]Department Budget'!$E$8</f>
        <v>0</v>
      </c>
      <c r="F372" s="11">
        <f>'[32]Department Budget'!$F$8</f>
        <v>0</v>
      </c>
      <c r="G372" s="11">
        <f>'[32]Department Budget'!$G$8</f>
        <v>0</v>
      </c>
      <c r="H372" s="2"/>
      <c r="I372" s="12">
        <v>0</v>
      </c>
    </row>
    <row r="373" spans="1:9" ht="12.75">
      <c r="A373" s="10">
        <v>1351</v>
      </c>
      <c r="B373" s="10" t="s">
        <v>13</v>
      </c>
      <c r="C373" s="2">
        <v>13300</v>
      </c>
      <c r="D373" s="11">
        <f>'[32]Department Budget'!$D$9</f>
        <v>8991</v>
      </c>
      <c r="E373" s="11">
        <f>'[32]Department Budget'!$E$9</f>
        <v>12750</v>
      </c>
      <c r="F373" s="11">
        <f>'[32]Department Budget'!$F$9</f>
        <v>12750</v>
      </c>
      <c r="G373" s="11">
        <f>'[32]Department Budget'!$G$9</f>
        <v>12750</v>
      </c>
      <c r="H373" s="11"/>
      <c r="I373" s="12">
        <f>(G373/E373)-1</f>
        <v>0</v>
      </c>
    </row>
    <row r="374" spans="1:9" ht="12.75">
      <c r="A374" s="10">
        <v>1352</v>
      </c>
      <c r="B374" s="10" t="s">
        <v>18</v>
      </c>
      <c r="C374" s="2">
        <v>0</v>
      </c>
      <c r="D374" s="11">
        <f>'[32]Department Budget'!$D$10</f>
        <v>0</v>
      </c>
      <c r="E374" s="11">
        <f>'[32]Department Budget'!$E$10</f>
        <v>18500</v>
      </c>
      <c r="F374" s="11">
        <f>'[32]Department Budget'!$F$10</f>
        <v>28500</v>
      </c>
      <c r="G374" s="11">
        <f>'[32]Department Budget'!$G$10</f>
        <v>0</v>
      </c>
      <c r="H374" s="11"/>
      <c r="I374" s="12">
        <v>0</v>
      </c>
    </row>
    <row r="375" spans="1:9" ht="13.5" thickBot="1">
      <c r="A375" s="13"/>
      <c r="B375" s="13"/>
      <c r="C375" s="14"/>
      <c r="D375" s="14"/>
      <c r="E375" s="14"/>
      <c r="F375" s="14"/>
      <c r="G375" s="14"/>
      <c r="H375" s="14"/>
      <c r="I375" s="15"/>
    </row>
    <row r="376" spans="1:9" ht="12.75">
      <c r="A376" s="16"/>
      <c r="B376" s="16"/>
      <c r="C376" s="17"/>
      <c r="D376" s="17"/>
      <c r="E376" s="17"/>
      <c r="F376" s="17"/>
      <c r="G376" s="17"/>
      <c r="H376" s="17"/>
      <c r="I376" s="12"/>
    </row>
    <row r="377" spans="1:9" ht="12.75">
      <c r="A377" s="18"/>
      <c r="B377" s="19" t="s">
        <v>14</v>
      </c>
      <c r="C377" s="20">
        <f aca="true" t="shared" si="32" ref="C377:H377">SUM(C371:C375)</f>
        <v>13300</v>
      </c>
      <c r="D377" s="20">
        <f t="shared" si="32"/>
        <v>8991</v>
      </c>
      <c r="E377" s="20">
        <f t="shared" si="32"/>
        <v>31250</v>
      </c>
      <c r="F377" s="20">
        <f t="shared" si="32"/>
        <v>41250</v>
      </c>
      <c r="G377" s="20">
        <f t="shared" si="32"/>
        <v>12750</v>
      </c>
      <c r="H377" s="20">
        <f t="shared" si="32"/>
        <v>0</v>
      </c>
      <c r="I377" s="12">
        <f>(G377/E377)-1</f>
        <v>-0.5920000000000001</v>
      </c>
    </row>
    <row r="379" spans="1:9" ht="12.75">
      <c r="A379" s="5"/>
      <c r="B379" s="6" t="s">
        <v>63</v>
      </c>
      <c r="C379" s="7"/>
      <c r="D379" s="7"/>
      <c r="E379" s="7"/>
      <c r="F379" s="7"/>
      <c r="G379" s="7"/>
      <c r="H379" s="7"/>
      <c r="I379" s="8"/>
    </row>
    <row r="380" spans="1:9" ht="12.75">
      <c r="A380" s="9"/>
      <c r="B380" s="10"/>
      <c r="C380" s="2"/>
      <c r="D380" s="2"/>
      <c r="E380" s="27"/>
      <c r="F380" s="27"/>
      <c r="G380" s="27"/>
      <c r="H380" s="27"/>
      <c r="I380" s="12"/>
    </row>
    <row r="381" spans="1:9" ht="12.75">
      <c r="A381" s="9">
        <v>1360</v>
      </c>
      <c r="B381" s="10" t="s">
        <v>29</v>
      </c>
      <c r="C381" s="2">
        <v>13973</v>
      </c>
      <c r="D381" s="11">
        <f>'[33]Department Budget'!$D$8</f>
        <v>13456</v>
      </c>
      <c r="E381" s="11">
        <f>'[33]Department Budget'!$E$8</f>
        <v>13973</v>
      </c>
      <c r="F381" s="11">
        <f>'[33]Department Budget'!$F$8</f>
        <v>15000</v>
      </c>
      <c r="G381" s="11">
        <f>'[33]Department Budget'!$G$8</f>
        <v>15000</v>
      </c>
      <c r="H381" s="11"/>
      <c r="I381" s="12">
        <f>(G381/E381)-1</f>
        <v>0.0734988907178129</v>
      </c>
    </row>
    <row r="382" spans="1:9" ht="12.75">
      <c r="A382" s="9">
        <v>1361</v>
      </c>
      <c r="B382" s="10" t="s">
        <v>13</v>
      </c>
      <c r="C382" s="2">
        <v>3425</v>
      </c>
      <c r="D382" s="11">
        <f>'[33]Department Budget'!$D$9</f>
        <v>2321</v>
      </c>
      <c r="E382" s="11">
        <f>'[33]Department Budget'!$E$9</f>
        <v>4000</v>
      </c>
      <c r="F382" s="11">
        <f>'[33]Department Budget'!$F$9</f>
        <v>4000</v>
      </c>
      <c r="G382" s="11">
        <f>'[33]Department Budget'!$G$9</f>
        <v>4000</v>
      </c>
      <c r="H382" s="11"/>
      <c r="I382" s="12">
        <f>(G382/E382)-1</f>
        <v>0</v>
      </c>
    </row>
    <row r="383" spans="1:9" ht="13.5" thickBot="1">
      <c r="A383" s="13"/>
      <c r="B383" s="13"/>
      <c r="C383" s="14"/>
      <c r="D383" s="14"/>
      <c r="E383" s="14"/>
      <c r="F383" s="14"/>
      <c r="G383" s="14"/>
      <c r="H383" s="14"/>
      <c r="I383" s="15"/>
    </row>
    <row r="384" spans="1:9" ht="12.75">
      <c r="A384" s="16"/>
      <c r="B384" s="16"/>
      <c r="C384" s="17"/>
      <c r="D384" s="17"/>
      <c r="E384" s="17"/>
      <c r="F384" s="17"/>
      <c r="G384" s="17"/>
      <c r="H384" s="17"/>
      <c r="I384" s="12"/>
    </row>
    <row r="385" spans="1:9" ht="12.75">
      <c r="A385" s="18"/>
      <c r="B385" s="19" t="s">
        <v>14</v>
      </c>
      <c r="C385" s="20">
        <f aca="true" t="shared" si="33" ref="C385:H385">SUM(C380:C383)</f>
        <v>17398</v>
      </c>
      <c r="D385" s="20">
        <f t="shared" si="33"/>
        <v>15777</v>
      </c>
      <c r="E385" s="20">
        <f t="shared" si="33"/>
        <v>17973</v>
      </c>
      <c r="F385" s="20">
        <f t="shared" si="33"/>
        <v>19000</v>
      </c>
      <c r="G385" s="20">
        <f t="shared" si="33"/>
        <v>19000</v>
      </c>
      <c r="H385" s="20">
        <f t="shared" si="33"/>
        <v>0</v>
      </c>
      <c r="I385" s="12">
        <f>(G385/E385)-1</f>
        <v>0.05714126745674064</v>
      </c>
    </row>
    <row r="388" spans="1:9" ht="12.75">
      <c r="A388" s="5"/>
      <c r="B388" s="6" t="s">
        <v>64</v>
      </c>
      <c r="C388" s="7"/>
      <c r="D388" s="7"/>
      <c r="E388" s="7"/>
      <c r="F388" s="7"/>
      <c r="G388" s="7"/>
      <c r="H388" s="7"/>
      <c r="I388" s="8"/>
    </row>
    <row r="389" spans="1:9" ht="12.75">
      <c r="A389" s="9"/>
      <c r="B389" s="10"/>
      <c r="C389" s="2"/>
      <c r="D389" s="2"/>
      <c r="E389" s="27"/>
      <c r="F389" s="27"/>
      <c r="G389" s="27"/>
      <c r="H389" s="27"/>
      <c r="I389" s="12"/>
    </row>
    <row r="390" spans="1:9" ht="12.75">
      <c r="A390" s="9">
        <v>1370</v>
      </c>
      <c r="B390" s="10" t="s">
        <v>16</v>
      </c>
      <c r="C390" s="2">
        <v>264775</v>
      </c>
      <c r="D390" s="11">
        <f>'[34]Department Budget'!$D$8</f>
        <v>302859</v>
      </c>
      <c r="E390" s="11">
        <f>'[34]Department Budget'!$E$8</f>
        <v>480247</v>
      </c>
      <c r="F390" s="11">
        <f>'[34]Department Budget'!$F$8</f>
        <v>480247</v>
      </c>
      <c r="G390" s="11">
        <f>'[34]Department Budget'!$F$8</f>
        <v>480247</v>
      </c>
      <c r="H390" s="11"/>
      <c r="I390" s="12">
        <f>(G390/E390)-1</f>
        <v>0</v>
      </c>
    </row>
    <row r="391" spans="1:9" ht="12.75">
      <c r="A391" s="9">
        <v>1371</v>
      </c>
      <c r="B391" s="10" t="s">
        <v>13</v>
      </c>
      <c r="C391" s="2">
        <v>14230</v>
      </c>
      <c r="D391" s="11">
        <f>'[34]Department Budget'!$D$9</f>
        <v>17352</v>
      </c>
      <c r="E391" s="11">
        <f>'[34]Department Budget'!$E$9</f>
        <v>18250</v>
      </c>
      <c r="F391" s="11">
        <f>'[34]Department Budget'!$F$9</f>
        <v>19925</v>
      </c>
      <c r="G391" s="11">
        <f>'[34]Department Budget'!$G$9</f>
        <v>18250</v>
      </c>
      <c r="H391" s="11"/>
      <c r="I391" s="12">
        <f>(G391/E391)-1</f>
        <v>0</v>
      </c>
    </row>
    <row r="392" spans="1:9" ht="12.75">
      <c r="A392" s="9">
        <v>1372</v>
      </c>
      <c r="B392" s="10" t="s">
        <v>18</v>
      </c>
      <c r="C392" s="2">
        <v>0</v>
      </c>
      <c r="D392" s="11">
        <f>'[34]Department Budget'!$D$10</f>
        <v>0</v>
      </c>
      <c r="E392" s="11">
        <f>'[34]Department Budget'!$E$10</f>
        <v>0</v>
      </c>
      <c r="F392" s="11">
        <f>'[34]Department Budget'!$F$10</f>
        <v>0</v>
      </c>
      <c r="G392" s="11">
        <f>'[34]Department Budget'!$F$10</f>
        <v>0</v>
      </c>
      <c r="H392" s="22"/>
      <c r="I392" s="12">
        <v>0</v>
      </c>
    </row>
    <row r="393" spans="1:9" ht="13.5" thickBot="1">
      <c r="A393" s="13"/>
      <c r="B393" s="13"/>
      <c r="C393" s="14"/>
      <c r="D393" s="14"/>
      <c r="E393" s="14"/>
      <c r="F393" s="14"/>
      <c r="G393" s="14"/>
      <c r="H393" s="14"/>
      <c r="I393" s="15"/>
    </row>
    <row r="394" spans="1:9" ht="12.75">
      <c r="A394" s="16"/>
      <c r="B394" s="16"/>
      <c r="C394" s="17"/>
      <c r="D394" s="17"/>
      <c r="E394" s="17"/>
      <c r="F394" s="17"/>
      <c r="G394" s="17"/>
      <c r="H394" s="17"/>
      <c r="I394" s="12"/>
    </row>
    <row r="395" spans="1:9" ht="12.75">
      <c r="A395" s="18"/>
      <c r="B395" s="19" t="s">
        <v>14</v>
      </c>
      <c r="C395" s="20">
        <f aca="true" t="shared" si="34" ref="C395:H395">SUM(C389:C393)</f>
        <v>279005</v>
      </c>
      <c r="D395" s="20">
        <f t="shared" si="34"/>
        <v>320211</v>
      </c>
      <c r="E395" s="20">
        <f t="shared" si="34"/>
        <v>498497</v>
      </c>
      <c r="F395" s="20">
        <f t="shared" si="34"/>
        <v>500172</v>
      </c>
      <c r="G395" s="20">
        <f t="shared" si="34"/>
        <v>498497</v>
      </c>
      <c r="H395" s="20">
        <f t="shared" si="34"/>
        <v>0</v>
      </c>
      <c r="I395" s="12">
        <f>(G395/E395)-1</f>
        <v>0</v>
      </c>
    </row>
    <row r="398" spans="1:9" s="33" customFormat="1" ht="15.75">
      <c r="A398" s="33" t="s">
        <v>140</v>
      </c>
      <c r="C398" s="39">
        <f aca="true" t="shared" si="35" ref="C398:H398">SUM(C327+C336+C344+C352+C367+C377+C385+C395)</f>
        <v>3443603</v>
      </c>
      <c r="D398" s="39">
        <f t="shared" si="35"/>
        <v>3490496</v>
      </c>
      <c r="E398" s="39">
        <f>SUM(E327+E336+E344+E352+E367+E377+E385+E395)</f>
        <v>3845215.236</v>
      </c>
      <c r="F398" s="39">
        <f t="shared" si="35"/>
        <v>3894246.0155999996</v>
      </c>
      <c r="G398" s="39">
        <f t="shared" si="35"/>
        <v>3848359.0155999996</v>
      </c>
      <c r="H398" s="39">
        <f t="shared" si="35"/>
        <v>0</v>
      </c>
      <c r="I398" s="12">
        <f>(G398/E398)-1</f>
        <v>0.0008175822176523795</v>
      </c>
    </row>
    <row r="399" s="33" customFormat="1" ht="15.75">
      <c r="A399" s="33" t="s">
        <v>141</v>
      </c>
    </row>
    <row r="401" ht="12.75">
      <c r="G401" s="1"/>
    </row>
    <row r="402" spans="3:8" ht="12.75">
      <c r="C402" s="2"/>
      <c r="D402" s="2"/>
      <c r="E402" s="2"/>
      <c r="F402" s="3" t="s">
        <v>173</v>
      </c>
      <c r="G402" s="3" t="s">
        <v>173</v>
      </c>
      <c r="H402" s="3" t="s">
        <v>163</v>
      </c>
    </row>
    <row r="403" spans="3:9" ht="12.75">
      <c r="C403" s="3" t="s">
        <v>163</v>
      </c>
      <c r="D403" s="3" t="s">
        <v>166</v>
      </c>
      <c r="E403" s="3" t="s">
        <v>168</v>
      </c>
      <c r="F403" s="3" t="s">
        <v>6</v>
      </c>
      <c r="G403" s="3" t="s">
        <v>8</v>
      </c>
      <c r="H403" s="3" t="s">
        <v>11</v>
      </c>
      <c r="I403" s="1" t="s">
        <v>0</v>
      </c>
    </row>
    <row r="404" spans="1:9" ht="12.75">
      <c r="A404" s="1" t="s">
        <v>4</v>
      </c>
      <c r="B404" s="1" t="s">
        <v>1</v>
      </c>
      <c r="C404" s="3" t="s">
        <v>2</v>
      </c>
      <c r="D404" s="3" t="s">
        <v>2</v>
      </c>
      <c r="E404" s="3" t="s">
        <v>5</v>
      </c>
      <c r="F404" s="3" t="s">
        <v>7</v>
      </c>
      <c r="G404" s="3" t="s">
        <v>10</v>
      </c>
      <c r="H404" s="3" t="s">
        <v>10</v>
      </c>
      <c r="I404" s="1" t="s">
        <v>3</v>
      </c>
    </row>
    <row r="407" ht="12.75">
      <c r="B407" s="35" t="s">
        <v>73</v>
      </c>
    </row>
    <row r="409" spans="1:9" ht="12.75">
      <c r="A409" s="5"/>
      <c r="B409" s="6" t="s">
        <v>65</v>
      </c>
      <c r="C409" s="7"/>
      <c r="D409" s="7"/>
      <c r="E409" s="7"/>
      <c r="F409" s="7"/>
      <c r="G409" s="7"/>
      <c r="H409" s="7"/>
      <c r="I409" s="8"/>
    </row>
    <row r="410" spans="1:9" ht="12.75">
      <c r="A410" s="9"/>
      <c r="B410" s="10"/>
      <c r="C410" s="2"/>
      <c r="D410" s="2"/>
      <c r="E410" s="27"/>
      <c r="F410" s="27"/>
      <c r="G410" s="27"/>
      <c r="H410" s="27"/>
      <c r="I410" s="12"/>
    </row>
    <row r="411" spans="1:9" ht="12.75">
      <c r="A411" s="9">
        <v>1400</v>
      </c>
      <c r="B411" s="10" t="s">
        <v>66</v>
      </c>
      <c r="C411" s="2">
        <v>596609</v>
      </c>
      <c r="D411" s="11">
        <f>'[35]Department Budget'!$D$8</f>
        <v>570080</v>
      </c>
      <c r="E411" s="11">
        <f>'[35]Department Budget'!$E$8</f>
        <v>607520</v>
      </c>
      <c r="F411" s="11">
        <f>'[35]Department Budget'!$F$8</f>
        <v>557295</v>
      </c>
      <c r="G411" s="11">
        <f>'[35]Department Budget'!$G$8</f>
        <v>557295</v>
      </c>
      <c r="H411" s="11"/>
      <c r="I411" s="12">
        <f>(G411/E411)-1</f>
        <v>-0.08267217540163285</v>
      </c>
    </row>
    <row r="412" spans="1:9" ht="13.5" thickBot="1">
      <c r="A412" s="13"/>
      <c r="B412" s="13"/>
      <c r="C412" s="14"/>
      <c r="D412" s="14"/>
      <c r="E412" s="14"/>
      <c r="F412" s="14"/>
      <c r="G412" s="14"/>
      <c r="H412" s="14"/>
      <c r="I412" s="15"/>
    </row>
    <row r="413" spans="1:9" ht="12.75">
      <c r="A413" s="16"/>
      <c r="B413" s="16"/>
      <c r="C413" s="17"/>
      <c r="D413" s="17"/>
      <c r="E413" s="17"/>
      <c r="F413" s="17"/>
      <c r="G413" s="17"/>
      <c r="H413" s="17"/>
      <c r="I413" s="12"/>
    </row>
    <row r="414" spans="1:9" ht="12.75">
      <c r="A414" s="18"/>
      <c r="B414" s="19" t="s">
        <v>14</v>
      </c>
      <c r="C414" s="20">
        <f aca="true" t="shared" si="36" ref="C414:H414">SUM(C410:C412)</f>
        <v>596609</v>
      </c>
      <c r="D414" s="20">
        <f>SUM(D410:D412)</f>
        <v>570080</v>
      </c>
      <c r="E414" s="20">
        <f>SUM(E410:E412)</f>
        <v>607520</v>
      </c>
      <c r="F414" s="20">
        <f t="shared" si="36"/>
        <v>557295</v>
      </c>
      <c r="G414" s="20">
        <f>SUM(G410:G412)</f>
        <v>557295</v>
      </c>
      <c r="H414" s="20">
        <f t="shared" si="36"/>
        <v>0</v>
      </c>
      <c r="I414" s="12">
        <f>(G414/E414)-1</f>
        <v>-0.08267217540163285</v>
      </c>
    </row>
    <row r="416" spans="1:9" ht="12.75">
      <c r="A416" s="5"/>
      <c r="B416" s="6" t="s">
        <v>67</v>
      </c>
      <c r="C416" s="7"/>
      <c r="D416" s="7"/>
      <c r="E416" s="7"/>
      <c r="F416" s="7"/>
      <c r="G416" s="7"/>
      <c r="H416" s="7"/>
      <c r="I416" s="8"/>
    </row>
    <row r="417" spans="1:9" ht="12.75">
      <c r="A417" s="9"/>
      <c r="B417" s="10"/>
      <c r="C417" s="2"/>
      <c r="D417" s="27"/>
      <c r="E417" s="27"/>
      <c r="F417" s="27"/>
      <c r="G417" s="27"/>
      <c r="H417" s="27"/>
      <c r="I417" s="12"/>
    </row>
    <row r="418" spans="1:9" ht="12.75">
      <c r="A418" s="9">
        <v>1410</v>
      </c>
      <c r="B418" s="10" t="s">
        <v>66</v>
      </c>
      <c r="C418" s="2">
        <v>18266196</v>
      </c>
      <c r="D418" s="11">
        <f>'[35]Department Budget'!$D$15</f>
        <v>19507139</v>
      </c>
      <c r="E418" s="11">
        <f>'[35]Department Budget'!$E$15</f>
        <v>19038970</v>
      </c>
      <c r="F418" s="11">
        <f>'[35]Department Budget'!$F$15</f>
        <v>20215428</v>
      </c>
      <c r="G418" s="11">
        <f>'[35]Department Budget'!$G$15</f>
        <v>20215428</v>
      </c>
      <c r="H418" s="11"/>
      <c r="I418" s="12">
        <f>(G418/E418)-1</f>
        <v>0.06179210324928297</v>
      </c>
    </row>
    <row r="419" spans="1:9" ht="12.75">
      <c r="A419" s="9">
        <v>1411</v>
      </c>
      <c r="B419" s="10" t="s">
        <v>68</v>
      </c>
      <c r="C419" s="2">
        <v>0</v>
      </c>
      <c r="D419" s="11">
        <f>'[35]Department Budget'!$D$16</f>
        <v>0</v>
      </c>
      <c r="E419" s="11">
        <f>'[35]Department Budget'!$E$16</f>
        <v>1077059</v>
      </c>
      <c r="F419" s="11">
        <f>'[35]Department Budget'!$F$16</f>
        <v>814060</v>
      </c>
      <c r="G419" s="11">
        <f>'[35]Department Budget'!$G$16</f>
        <v>814060</v>
      </c>
      <c r="H419" s="11"/>
      <c r="I419" s="12">
        <f>(G419/E419)-1</f>
        <v>-0.2441825378182625</v>
      </c>
    </row>
    <row r="420" spans="1:9" ht="12.75">
      <c r="A420" s="9">
        <v>1412</v>
      </c>
      <c r="B420" s="10" t="s">
        <v>69</v>
      </c>
      <c r="C420" s="2">
        <v>0</v>
      </c>
      <c r="D420" s="11">
        <f>'[35]Department Budget'!$D$17</f>
        <v>0</v>
      </c>
      <c r="E420" s="11">
        <f>'[35]Department Budget'!$E$17</f>
        <v>59835</v>
      </c>
      <c r="F420" s="11">
        <f>'[35]Department Budget'!$F$17</f>
        <v>57181</v>
      </c>
      <c r="G420" s="11">
        <f>'[35]Department Budget'!$G$17</f>
        <v>57181</v>
      </c>
      <c r="H420" s="2"/>
      <c r="I420" s="12">
        <v>0</v>
      </c>
    </row>
    <row r="421" spans="1:9" ht="12.75">
      <c r="A421" s="9">
        <v>1413</v>
      </c>
      <c r="B421" s="10" t="s">
        <v>176</v>
      </c>
      <c r="C421" s="2">
        <v>0</v>
      </c>
      <c r="D421" s="11">
        <f>'[35]Department Budget'!$D$18</f>
        <v>0</v>
      </c>
      <c r="E421" s="11">
        <f>'[35]Department Budget'!$E$18</f>
        <v>0</v>
      </c>
      <c r="F421" s="11">
        <f>'[35]Department Budget'!$F$18</f>
        <v>425425</v>
      </c>
      <c r="G421" s="11">
        <f>'[35]Department Budget'!$G$18</f>
        <v>425425</v>
      </c>
      <c r="H421" s="2"/>
      <c r="I421" s="12">
        <v>0</v>
      </c>
    </row>
    <row r="422" spans="1:9" ht="13.5" thickBot="1">
      <c r="A422" s="13"/>
      <c r="B422" s="13"/>
      <c r="C422" s="14"/>
      <c r="D422" s="14"/>
      <c r="E422" s="14"/>
      <c r="F422" s="14"/>
      <c r="G422" s="14"/>
      <c r="H422" s="14"/>
      <c r="I422" s="15"/>
    </row>
    <row r="423" spans="1:9" ht="12.75">
      <c r="A423" s="16"/>
      <c r="B423" s="16"/>
      <c r="C423" s="17"/>
      <c r="D423" s="17"/>
      <c r="E423" s="17"/>
      <c r="F423" s="17"/>
      <c r="G423" s="17"/>
      <c r="H423" s="17"/>
      <c r="I423" s="12"/>
    </row>
    <row r="424" spans="1:9" ht="12.75">
      <c r="A424" s="18"/>
      <c r="B424" s="19" t="s">
        <v>14</v>
      </c>
      <c r="C424" s="20">
        <f aca="true" t="shared" si="37" ref="C424:H424">SUM(C417:C422)</f>
        <v>18266196</v>
      </c>
      <c r="D424" s="20">
        <f>SUM(D417:D422)</f>
        <v>19507139</v>
      </c>
      <c r="E424" s="20">
        <f>SUM(E417:E422)</f>
        <v>20175864</v>
      </c>
      <c r="F424" s="20">
        <f t="shared" si="37"/>
        <v>21512094</v>
      </c>
      <c r="G424" s="20">
        <f t="shared" si="37"/>
        <v>21512094</v>
      </c>
      <c r="H424" s="20">
        <f t="shared" si="37"/>
        <v>0</v>
      </c>
      <c r="I424" s="12">
        <f>(G424/E424)-1</f>
        <v>0.06622913397909502</v>
      </c>
    </row>
    <row r="427" spans="1:9" s="32" customFormat="1" ht="20.25" customHeight="1">
      <c r="A427" s="33" t="s">
        <v>70</v>
      </c>
      <c r="C427" s="39">
        <f aca="true" t="shared" si="38" ref="C427:H427">SUM(C414+C424)</f>
        <v>18862805</v>
      </c>
      <c r="D427" s="39">
        <f>SUM(D414+D424)</f>
        <v>20077219</v>
      </c>
      <c r="E427" s="39">
        <f>SUM(E414+E424)</f>
        <v>20783384</v>
      </c>
      <c r="F427" s="39">
        <f t="shared" si="38"/>
        <v>22069389</v>
      </c>
      <c r="G427" s="39">
        <f t="shared" si="38"/>
        <v>22069389</v>
      </c>
      <c r="H427" s="39">
        <f t="shared" si="38"/>
        <v>0</v>
      </c>
      <c r="I427" s="40">
        <f>(G427/E427)-1</f>
        <v>0.061876593340141284</v>
      </c>
    </row>
    <row r="430" ht="12.75">
      <c r="B430" s="35" t="s">
        <v>142</v>
      </c>
    </row>
    <row r="432" spans="1:9" ht="12.75">
      <c r="A432" s="5"/>
      <c r="B432" s="6" t="s">
        <v>143</v>
      </c>
      <c r="C432" s="7"/>
      <c r="D432" s="7"/>
      <c r="E432" s="7"/>
      <c r="F432" s="7"/>
      <c r="G432" s="7"/>
      <c r="H432" s="7"/>
      <c r="I432" s="8"/>
    </row>
    <row r="433" spans="1:9" ht="12.75">
      <c r="A433" s="23"/>
      <c r="B433" s="24"/>
      <c r="C433" s="25"/>
      <c r="D433" s="25"/>
      <c r="E433" s="25"/>
      <c r="F433" s="25"/>
      <c r="G433" s="25"/>
      <c r="H433" s="25"/>
      <c r="I433" s="26"/>
    </row>
    <row r="434" spans="1:9" ht="12.75">
      <c r="A434" s="9">
        <v>1500</v>
      </c>
      <c r="B434" s="10" t="s">
        <v>12</v>
      </c>
      <c r="C434" s="2">
        <v>96498</v>
      </c>
      <c r="D434" s="11">
        <f>'[36]Department Budget'!$D$8</f>
        <v>99851</v>
      </c>
      <c r="E434" s="11">
        <f>'[36]Department Budget'!$E$8</f>
        <v>103824</v>
      </c>
      <c r="F434" s="11">
        <f>'[36]Department Budget'!$F$8</f>
        <v>103824</v>
      </c>
      <c r="G434" s="11">
        <f>'[36]Department Budget'!$G$8</f>
        <v>103824</v>
      </c>
      <c r="H434" s="27"/>
      <c r="I434" s="12">
        <f>(G434/E434)-1</f>
        <v>0</v>
      </c>
    </row>
    <row r="435" spans="1:9" ht="12.75">
      <c r="A435" s="23">
        <v>1501</v>
      </c>
      <c r="B435" s="30" t="s">
        <v>16</v>
      </c>
      <c r="C435" s="25">
        <v>597818</v>
      </c>
      <c r="D435" s="11">
        <f>'[36]Department Budget'!$D$9</f>
        <v>607880</v>
      </c>
      <c r="E435" s="11">
        <f>'[36]Department Budget'!$E$9</f>
        <v>656020</v>
      </c>
      <c r="F435" s="11">
        <f>'[36]Department Budget'!$F$9</f>
        <v>656020</v>
      </c>
      <c r="G435" s="11">
        <f>'[36]Department Budget'!$G$9</f>
        <v>656020</v>
      </c>
      <c r="H435" s="72"/>
      <c r="I435" s="73">
        <f>(G435/E435)-1</f>
        <v>0</v>
      </c>
    </row>
    <row r="436" spans="1:9" ht="12.75">
      <c r="A436" s="9">
        <v>1502</v>
      </c>
      <c r="B436" s="10" t="s">
        <v>13</v>
      </c>
      <c r="C436" s="28">
        <v>133700</v>
      </c>
      <c r="D436" s="11">
        <f>'[36]Department Budget'!$D$10</f>
        <v>156055</v>
      </c>
      <c r="E436" s="11">
        <f>'[36]Department Budget'!$E$10</f>
        <v>134300</v>
      </c>
      <c r="F436" s="11">
        <f>'[36]Department Budget'!$F$10</f>
        <v>134300</v>
      </c>
      <c r="G436" s="11">
        <f>'[36]Department Budget'!$G$10</f>
        <v>134300</v>
      </c>
      <c r="H436" s="11"/>
      <c r="I436" s="12">
        <f>(G436/E436)-1</f>
        <v>0</v>
      </c>
    </row>
    <row r="437" spans="1:9" ht="12.75">
      <c r="A437" s="9">
        <v>1503</v>
      </c>
      <c r="B437" s="10" t="s">
        <v>151</v>
      </c>
      <c r="C437" s="28">
        <v>84970</v>
      </c>
      <c r="D437" s="11">
        <f>'[36]Department Budget'!$D$11</f>
        <v>79253</v>
      </c>
      <c r="E437" s="11">
        <f>'[36]Department Budget'!$E$11</f>
        <v>90000</v>
      </c>
      <c r="F437" s="11">
        <f>'[36]Department Budget'!$F$11</f>
        <v>90000</v>
      </c>
      <c r="G437" s="11">
        <f>'[36]Department Budget'!$G$11</f>
        <v>90000</v>
      </c>
      <c r="H437" s="11"/>
      <c r="I437" s="12">
        <f>(G437/E437)-1</f>
        <v>0</v>
      </c>
    </row>
    <row r="438" spans="1:9" ht="12.75">
      <c r="A438" s="9">
        <v>1504</v>
      </c>
      <c r="B438" s="10" t="s">
        <v>18</v>
      </c>
      <c r="C438" s="28">
        <v>0</v>
      </c>
      <c r="D438" s="11">
        <f>'[36]Department Budget'!$D$12</f>
        <v>0</v>
      </c>
      <c r="E438" s="11">
        <f>'[36]Department Budget'!$E$12</f>
        <v>0</v>
      </c>
      <c r="F438" s="11">
        <f>'[36]Department Budget'!$F$12</f>
        <v>0</v>
      </c>
      <c r="G438" s="11">
        <f>'[36]Department Budget'!$G$12</f>
        <v>0</v>
      </c>
      <c r="H438" s="11"/>
      <c r="I438" s="12">
        <v>0</v>
      </c>
    </row>
    <row r="439" spans="1:9" ht="13.5" thickBot="1">
      <c r="A439" s="13"/>
      <c r="B439" s="13"/>
      <c r="C439" s="14"/>
      <c r="D439" s="14"/>
      <c r="E439" s="14"/>
      <c r="F439" s="14" t="s">
        <v>169</v>
      </c>
      <c r="G439" s="14"/>
      <c r="H439" s="14"/>
      <c r="I439" s="15"/>
    </row>
    <row r="440" spans="1:9" ht="12.75">
      <c r="A440" s="16"/>
      <c r="B440" s="16"/>
      <c r="C440" s="17"/>
      <c r="D440" s="17"/>
      <c r="E440" s="17"/>
      <c r="F440" s="17"/>
      <c r="G440" s="17"/>
      <c r="H440" s="17"/>
      <c r="I440" s="12"/>
    </row>
    <row r="441" spans="1:9" ht="12.75">
      <c r="A441" s="18"/>
      <c r="B441" s="19" t="s">
        <v>14</v>
      </c>
      <c r="C441" s="20">
        <f aca="true" t="shared" si="39" ref="C441:H441">SUM(C434:C439)</f>
        <v>912986</v>
      </c>
      <c r="D441" s="20">
        <f t="shared" si="39"/>
        <v>943039</v>
      </c>
      <c r="E441" s="20">
        <f t="shared" si="39"/>
        <v>984144</v>
      </c>
      <c r="F441" s="20">
        <f t="shared" si="39"/>
        <v>984144</v>
      </c>
      <c r="G441" s="20">
        <f t="shared" si="39"/>
        <v>984144</v>
      </c>
      <c r="H441" s="20">
        <f t="shared" si="39"/>
        <v>0</v>
      </c>
      <c r="I441" s="12">
        <f>(G441/E441)-1</f>
        <v>0</v>
      </c>
    </row>
    <row r="443" spans="3:8" ht="12.75">
      <c r="C443" s="2"/>
      <c r="D443" s="2"/>
      <c r="E443" s="2"/>
      <c r="F443" s="3" t="s">
        <v>173</v>
      </c>
      <c r="G443" s="3" t="s">
        <v>173</v>
      </c>
      <c r="H443" s="3" t="s">
        <v>163</v>
      </c>
    </row>
    <row r="444" spans="3:9" ht="12.75">
      <c r="C444" s="3" t="s">
        <v>163</v>
      </c>
      <c r="D444" s="3" t="s">
        <v>166</v>
      </c>
      <c r="E444" s="3" t="s">
        <v>168</v>
      </c>
      <c r="F444" s="3" t="s">
        <v>6</v>
      </c>
      <c r="G444" s="3" t="s">
        <v>8</v>
      </c>
      <c r="H444" s="3" t="s">
        <v>11</v>
      </c>
      <c r="I444" s="1" t="s">
        <v>0</v>
      </c>
    </row>
    <row r="445" spans="1:9" ht="12.75">
      <c r="A445" s="1" t="s">
        <v>4</v>
      </c>
      <c r="B445" s="1" t="s">
        <v>1</v>
      </c>
      <c r="C445" s="3" t="s">
        <v>2</v>
      </c>
      <c r="D445" s="3" t="s">
        <v>2</v>
      </c>
      <c r="E445" s="3" t="s">
        <v>5</v>
      </c>
      <c r="F445" s="3" t="s">
        <v>7</v>
      </c>
      <c r="G445" s="3" t="s">
        <v>10</v>
      </c>
      <c r="H445" s="3" t="s">
        <v>10</v>
      </c>
      <c r="I445" s="1" t="s">
        <v>3</v>
      </c>
    </row>
    <row r="448" spans="1:9" ht="12.75">
      <c r="A448" s="5"/>
      <c r="B448" s="6" t="s">
        <v>33</v>
      </c>
      <c r="C448" s="7"/>
      <c r="D448" s="7"/>
      <c r="E448" s="7"/>
      <c r="F448" s="7"/>
      <c r="G448" s="7"/>
      <c r="H448" s="7"/>
      <c r="I448" s="8"/>
    </row>
    <row r="449" spans="1:9" ht="12.75">
      <c r="A449" s="9"/>
      <c r="B449" s="10"/>
      <c r="C449" s="2"/>
      <c r="D449" s="2"/>
      <c r="E449" s="27"/>
      <c r="F449" s="27"/>
      <c r="G449" s="27"/>
      <c r="H449" s="27"/>
      <c r="I449" s="12"/>
    </row>
    <row r="450" spans="1:9" ht="12.75">
      <c r="A450" s="9">
        <v>1510</v>
      </c>
      <c r="B450" s="10" t="s">
        <v>13</v>
      </c>
      <c r="C450" s="2">
        <v>12500</v>
      </c>
      <c r="D450" s="11">
        <f>'[37]Department Budget'!$D$8</f>
        <v>12500</v>
      </c>
      <c r="E450" s="11">
        <f>'[37]Department Budget'!$E$8</f>
        <v>15000</v>
      </c>
      <c r="F450" s="11">
        <f>'[37]Department Budget'!$F$8</f>
        <v>15000</v>
      </c>
      <c r="G450" s="11">
        <f>'[37]Department Budget'!$G$8</f>
        <v>15000</v>
      </c>
      <c r="H450" s="11"/>
      <c r="I450" s="12">
        <f>(G450/E450)-1</f>
        <v>0</v>
      </c>
    </row>
    <row r="451" spans="1:9" ht="13.5" thickBot="1">
      <c r="A451" s="13"/>
      <c r="B451" s="13"/>
      <c r="C451" s="14"/>
      <c r="D451" s="14"/>
      <c r="E451" s="14"/>
      <c r="F451" s="14"/>
      <c r="G451" s="14"/>
      <c r="H451" s="14"/>
      <c r="I451" s="15"/>
    </row>
    <row r="452" spans="1:9" ht="12.75">
      <c r="A452" s="16"/>
      <c r="B452" s="16"/>
      <c r="C452" s="17"/>
      <c r="D452" s="17"/>
      <c r="E452" s="17"/>
      <c r="F452" s="17"/>
      <c r="G452" s="17"/>
      <c r="H452" s="17"/>
      <c r="I452" s="12"/>
    </row>
    <row r="453" spans="1:9" ht="12.75">
      <c r="A453" s="18"/>
      <c r="B453" s="19" t="s">
        <v>14</v>
      </c>
      <c r="C453" s="20">
        <f aca="true" t="shared" si="40" ref="C453:H453">SUM(C449:C451)</f>
        <v>12500</v>
      </c>
      <c r="D453" s="20">
        <f t="shared" si="40"/>
        <v>12500</v>
      </c>
      <c r="E453" s="20">
        <f t="shared" si="40"/>
        <v>15000</v>
      </c>
      <c r="F453" s="20">
        <f t="shared" si="40"/>
        <v>15000</v>
      </c>
      <c r="G453" s="20">
        <f t="shared" si="40"/>
        <v>15000</v>
      </c>
      <c r="H453" s="20">
        <f t="shared" si="40"/>
        <v>0</v>
      </c>
      <c r="I453" s="12">
        <f>(G453/E453)-1</f>
        <v>0</v>
      </c>
    </row>
    <row r="455" spans="1:9" ht="12.75">
      <c r="A455" s="5"/>
      <c r="B455" s="6" t="s">
        <v>74</v>
      </c>
      <c r="C455" s="7"/>
      <c r="D455" s="7"/>
      <c r="E455" s="7"/>
      <c r="F455" s="7"/>
      <c r="G455" s="7"/>
      <c r="H455" s="7"/>
      <c r="I455" s="8"/>
    </row>
    <row r="456" spans="1:9" ht="12.75">
      <c r="A456" s="9"/>
      <c r="B456" s="10"/>
      <c r="C456" s="2"/>
      <c r="D456" s="2"/>
      <c r="I456" s="12"/>
    </row>
    <row r="457" spans="1:9" ht="12.75">
      <c r="A457" s="10">
        <v>1520</v>
      </c>
      <c r="B457" s="10" t="s">
        <v>13</v>
      </c>
      <c r="C457" s="2">
        <v>98714</v>
      </c>
      <c r="D457" s="11">
        <f>'[38]Department Budget'!$D$8</f>
        <v>329121</v>
      </c>
      <c r="E457" s="11">
        <f>'[38]Department Budget'!$E$8</f>
        <v>165000</v>
      </c>
      <c r="F457" s="11">
        <f>'[38]Department Budget'!$F$8</f>
        <v>165000</v>
      </c>
      <c r="G457" s="11">
        <f>'[38]Department Budget'!$G$8</f>
        <v>165000</v>
      </c>
      <c r="H457" s="11"/>
      <c r="I457" s="12">
        <f>(G457/E457)-1</f>
        <v>0</v>
      </c>
    </row>
    <row r="458" spans="1:9" ht="12.75">
      <c r="A458" s="10">
        <v>1521</v>
      </c>
      <c r="B458" s="10" t="s">
        <v>75</v>
      </c>
      <c r="C458" s="2">
        <v>266267</v>
      </c>
      <c r="D458" s="11">
        <f>'[38]Department Budget'!$D$9</f>
        <v>152892</v>
      </c>
      <c r="E458" s="11">
        <f>'[38]Department Budget'!$E$9</f>
        <v>140000</v>
      </c>
      <c r="F458" s="11">
        <f>'[38]Department Budget'!$F$9</f>
        <v>140000</v>
      </c>
      <c r="G458" s="11">
        <f>'[38]Department Budget'!$G$9</f>
        <v>140000</v>
      </c>
      <c r="H458" s="11"/>
      <c r="I458" s="12">
        <f>(G458/E458)-1</f>
        <v>0</v>
      </c>
    </row>
    <row r="459" spans="1:9" ht="12.75">
      <c r="A459" s="9">
        <v>1522</v>
      </c>
      <c r="B459" s="10" t="s">
        <v>76</v>
      </c>
      <c r="C459" s="2">
        <v>54436</v>
      </c>
      <c r="D459" s="11">
        <f>'[38]Department Budget'!$D$10</f>
        <v>116132</v>
      </c>
      <c r="E459" s="11">
        <f>'[38]Department Budget'!$E$10</f>
        <v>35000</v>
      </c>
      <c r="F459" s="11">
        <f>'[38]Department Budget'!$F$10</f>
        <v>35000</v>
      </c>
      <c r="G459" s="11">
        <f>'[38]Department Budget'!$G$10</f>
        <v>35000</v>
      </c>
      <c r="H459" s="2"/>
      <c r="I459" s="12">
        <f>(G459/E459)-1</f>
        <v>0</v>
      </c>
    </row>
    <row r="460" spans="1:9" ht="13.5" thickBot="1">
      <c r="A460" s="13"/>
      <c r="B460" s="13"/>
      <c r="C460" s="14"/>
      <c r="D460" s="14"/>
      <c r="E460" s="14"/>
      <c r="F460" s="14"/>
      <c r="G460" s="14"/>
      <c r="H460" s="14"/>
      <c r="I460" s="15"/>
    </row>
    <row r="461" spans="1:9" ht="12.75">
      <c r="A461" s="16"/>
      <c r="B461" s="16"/>
      <c r="C461" s="17"/>
      <c r="D461" s="17"/>
      <c r="E461" s="17"/>
      <c r="F461" s="17"/>
      <c r="G461" s="17"/>
      <c r="H461" s="17"/>
      <c r="I461" s="12"/>
    </row>
    <row r="462" spans="1:9" ht="12.75">
      <c r="A462" s="18"/>
      <c r="B462" s="19" t="s">
        <v>14</v>
      </c>
      <c r="C462" s="20">
        <f aca="true" t="shared" si="41" ref="C462:H462">SUM(C456:C460)</f>
        <v>419417</v>
      </c>
      <c r="D462" s="20">
        <f t="shared" si="41"/>
        <v>598145</v>
      </c>
      <c r="E462" s="20">
        <f t="shared" si="41"/>
        <v>340000</v>
      </c>
      <c r="F462" s="20">
        <f t="shared" si="41"/>
        <v>340000</v>
      </c>
      <c r="G462" s="20">
        <f t="shared" si="41"/>
        <v>340000</v>
      </c>
      <c r="H462" s="20">
        <f t="shared" si="41"/>
        <v>0</v>
      </c>
      <c r="I462" s="12">
        <f>(G462/E462)-1</f>
        <v>0</v>
      </c>
    </row>
    <row r="464" spans="1:9" ht="12.75">
      <c r="A464" s="5"/>
      <c r="B464" s="6" t="s">
        <v>77</v>
      </c>
      <c r="C464" s="7"/>
      <c r="D464" s="7"/>
      <c r="E464" s="7"/>
      <c r="F464" s="7"/>
      <c r="G464" s="7"/>
      <c r="H464" s="7"/>
      <c r="I464" s="8"/>
    </row>
    <row r="465" spans="1:9" ht="12.75">
      <c r="A465" s="9"/>
      <c r="B465" s="10"/>
      <c r="C465" s="2"/>
      <c r="D465" s="2"/>
      <c r="E465" s="27"/>
      <c r="F465" s="27"/>
      <c r="G465" s="27"/>
      <c r="H465" s="27"/>
      <c r="I465" s="12"/>
    </row>
    <row r="466" spans="1:9" ht="12.75">
      <c r="A466">
        <v>1530</v>
      </c>
      <c r="B466" s="10" t="s">
        <v>29</v>
      </c>
      <c r="C466" s="28">
        <v>0</v>
      </c>
      <c r="D466" s="11">
        <f>'[39]Department Budget'!$D$8</f>
        <v>0</v>
      </c>
      <c r="E466" s="11">
        <f>'[39]Department Budget'!$E$8</f>
        <v>0</v>
      </c>
      <c r="F466" s="11">
        <f>'[39]Department Budget'!$F$8</f>
        <v>0</v>
      </c>
      <c r="G466" s="11">
        <f>'[39]Department Budget'!$G$8</f>
        <v>0</v>
      </c>
      <c r="H466" s="11"/>
      <c r="I466" s="12">
        <v>0</v>
      </c>
    </row>
    <row r="467" spans="1:9" ht="12.75">
      <c r="A467" s="9">
        <v>1531</v>
      </c>
      <c r="B467" s="10" t="s">
        <v>13</v>
      </c>
      <c r="C467" s="28">
        <v>2349</v>
      </c>
      <c r="D467" s="11">
        <f>'[39]Department Budget'!$D$9</f>
        <v>2999</v>
      </c>
      <c r="E467" s="11">
        <f>'[39]Department Budget'!$E$9</f>
        <v>3000</v>
      </c>
      <c r="F467" s="11">
        <f>'[39]Department Budget'!$F$9</f>
        <v>3000</v>
      </c>
      <c r="G467" s="11">
        <f>'[39]Department Budget'!$G$9</f>
        <v>3000</v>
      </c>
      <c r="H467" s="11"/>
      <c r="I467" s="12">
        <f>(G467/E467)-1</f>
        <v>0</v>
      </c>
    </row>
    <row r="468" spans="1:9" ht="12.75">
      <c r="A468" s="9">
        <v>1532</v>
      </c>
      <c r="B468" s="10" t="s">
        <v>78</v>
      </c>
      <c r="C468" s="28">
        <v>0</v>
      </c>
      <c r="D468" s="11">
        <f>'[39]Department Budget'!$D$10</f>
        <v>0</v>
      </c>
      <c r="E468" s="11">
        <f>'[39]Department Budget'!$E$10</f>
        <v>1500</v>
      </c>
      <c r="F468" s="11">
        <f>'[39]Department Budget'!$F$10</f>
        <v>1500</v>
      </c>
      <c r="G468" s="11">
        <f>'[39]Department Budget'!$G$10</f>
        <v>1500</v>
      </c>
      <c r="H468" s="11"/>
      <c r="I468" s="12">
        <f>(G468/E468)-1</f>
        <v>0</v>
      </c>
    </row>
    <row r="469" spans="1:9" ht="12.75">
      <c r="A469" s="9">
        <v>1533</v>
      </c>
      <c r="B469" s="10" t="s">
        <v>79</v>
      </c>
      <c r="C469" s="28">
        <v>10258</v>
      </c>
      <c r="D469" s="11">
        <f>'[39]Department Budget'!$D$11</f>
        <v>11500</v>
      </c>
      <c r="E469" s="11">
        <f>'[39]Department Budget'!$E$11</f>
        <v>10000</v>
      </c>
      <c r="F469" s="11">
        <f>'[39]Department Budget'!$F$11</f>
        <v>15000</v>
      </c>
      <c r="G469" s="11">
        <f>'[39]Department Budget'!$G$11</f>
        <v>10000</v>
      </c>
      <c r="H469" s="11"/>
      <c r="I469" s="12">
        <f>(G469/E469)-1</f>
        <v>0</v>
      </c>
    </row>
    <row r="470" spans="1:9" ht="13.5" thickBot="1">
      <c r="A470" s="13"/>
      <c r="B470" s="13"/>
      <c r="C470" s="14"/>
      <c r="D470" s="14"/>
      <c r="E470" s="14"/>
      <c r="F470" s="14"/>
      <c r="G470" s="14"/>
      <c r="H470" s="14"/>
      <c r="I470" s="15"/>
    </row>
    <row r="471" spans="1:9" ht="12.75">
      <c r="A471" s="16"/>
      <c r="B471" s="16"/>
      <c r="C471" s="17"/>
      <c r="D471" s="17"/>
      <c r="E471" s="17"/>
      <c r="F471" s="17"/>
      <c r="G471" s="17"/>
      <c r="H471" s="17"/>
      <c r="I471" s="12"/>
    </row>
    <row r="472" spans="1:9" ht="12.75">
      <c r="A472" s="18"/>
      <c r="B472" s="19" t="s">
        <v>14</v>
      </c>
      <c r="C472" s="20">
        <f aca="true" t="shared" si="42" ref="C472:H472">SUM(C465:C470)</f>
        <v>12607</v>
      </c>
      <c r="D472" s="20">
        <f t="shared" si="42"/>
        <v>14499</v>
      </c>
      <c r="E472" s="20">
        <f t="shared" si="42"/>
        <v>14500</v>
      </c>
      <c r="F472" s="20">
        <f t="shared" si="42"/>
        <v>19500</v>
      </c>
      <c r="G472" s="20">
        <f t="shared" si="42"/>
        <v>14500</v>
      </c>
      <c r="H472" s="20">
        <f t="shared" si="42"/>
        <v>0</v>
      </c>
      <c r="I472" s="12">
        <f>(G472/E472)-1</f>
        <v>0</v>
      </c>
    </row>
    <row r="475" spans="1:9" ht="12.75">
      <c r="A475" s="5"/>
      <c r="B475" s="6" t="s">
        <v>41</v>
      </c>
      <c r="C475" s="7"/>
      <c r="D475" s="7"/>
      <c r="E475" s="7"/>
      <c r="F475" s="7"/>
      <c r="G475" s="7"/>
      <c r="H475" s="7"/>
      <c r="I475" s="8"/>
    </row>
    <row r="476" spans="1:9" ht="12.75">
      <c r="A476" s="9"/>
      <c r="B476" s="10"/>
      <c r="C476" s="2"/>
      <c r="D476" s="2"/>
      <c r="E476" s="27"/>
      <c r="F476" s="27"/>
      <c r="G476" s="27"/>
      <c r="H476" s="27"/>
      <c r="I476" s="12"/>
    </row>
    <row r="477" spans="1:9" ht="12.75">
      <c r="A477" s="10">
        <v>1540</v>
      </c>
      <c r="B477" s="10" t="s">
        <v>16</v>
      </c>
      <c r="C477" s="2">
        <v>86266</v>
      </c>
      <c r="D477" s="11">
        <f>'[40]Department Budget'!$D$8</f>
        <v>86718</v>
      </c>
      <c r="E477" s="11">
        <f>'[40]Department Budget'!$E$8</f>
        <v>90325</v>
      </c>
      <c r="F477" s="11">
        <f>'[40]Department Budget'!$F$8</f>
        <v>131626</v>
      </c>
      <c r="G477" s="11">
        <f>'[40]Department Budget'!$G$8</f>
        <v>131626</v>
      </c>
      <c r="H477" s="11"/>
      <c r="I477" s="12">
        <f>(G477/E477)-1</f>
        <v>0.45724882369222253</v>
      </c>
    </row>
    <row r="478" spans="1:9" ht="12.75">
      <c r="A478" s="9">
        <v>1541</v>
      </c>
      <c r="B478" s="10" t="s">
        <v>13</v>
      </c>
      <c r="C478" s="2">
        <f>273295</f>
        <v>273295</v>
      </c>
      <c r="D478" s="11">
        <f>'[40]Department Budget'!$D$9</f>
        <v>259727</v>
      </c>
      <c r="E478" s="11">
        <f>'[40]Department Budget'!$E$9</f>
        <v>280850</v>
      </c>
      <c r="F478" s="11">
        <f>'[40]Department Budget'!$F$9</f>
        <v>280850</v>
      </c>
      <c r="G478" s="11">
        <f>'[40]Department Budget'!$G$9</f>
        <v>260850</v>
      </c>
      <c r="H478" s="11"/>
      <c r="I478" s="12">
        <f>(G478/E478)-1</f>
        <v>-0.07121239095602638</v>
      </c>
    </row>
    <row r="479" spans="1:9" ht="12.75">
      <c r="A479" s="9">
        <v>1542</v>
      </c>
      <c r="B479" s="10" t="s">
        <v>18</v>
      </c>
      <c r="C479" s="28">
        <v>20000</v>
      </c>
      <c r="D479" s="11">
        <f>'[40]Department Budget'!$D$10</f>
        <v>20000</v>
      </c>
      <c r="E479" s="11">
        <f>'[40]Department Budget'!$E$10</f>
        <v>25000</v>
      </c>
      <c r="F479" s="11">
        <f>'[40]Department Budget'!$F$10</f>
        <v>35000</v>
      </c>
      <c r="G479" s="11">
        <f>'[40]Department Budget'!$G$10</f>
        <v>20000</v>
      </c>
      <c r="H479" s="11"/>
      <c r="I479" s="12">
        <f>(G479/E479)-1</f>
        <v>-0.19999999999999996</v>
      </c>
    </row>
    <row r="480" spans="1:9" ht="13.5" thickBot="1">
      <c r="A480" s="13"/>
      <c r="B480" s="13"/>
      <c r="C480" s="14"/>
      <c r="D480" s="14"/>
      <c r="E480" s="14"/>
      <c r="F480" s="14"/>
      <c r="G480" s="14"/>
      <c r="H480" s="14"/>
      <c r="I480" s="15"/>
    </row>
    <row r="481" spans="1:9" ht="12.75">
      <c r="A481" s="16"/>
      <c r="B481" s="16"/>
      <c r="C481" s="17"/>
      <c r="D481" s="17"/>
      <c r="E481" s="17"/>
      <c r="F481" s="17"/>
      <c r="G481" s="17"/>
      <c r="H481" s="17"/>
      <c r="I481" s="12"/>
    </row>
    <row r="482" spans="1:9" ht="12.75">
      <c r="A482" s="18"/>
      <c r="B482" s="19" t="s">
        <v>14</v>
      </c>
      <c r="C482" s="20">
        <f aca="true" t="shared" si="43" ref="C482:H482">SUM(C476:C480)</f>
        <v>379561</v>
      </c>
      <c r="D482" s="20">
        <f t="shared" si="43"/>
        <v>366445</v>
      </c>
      <c r="E482" s="20">
        <f>SUM(E476:E480)</f>
        <v>396175</v>
      </c>
      <c r="F482" s="20">
        <f t="shared" si="43"/>
        <v>447476</v>
      </c>
      <c r="G482" s="20">
        <f t="shared" si="43"/>
        <v>412476</v>
      </c>
      <c r="H482" s="20">
        <f t="shared" si="43"/>
        <v>0</v>
      </c>
      <c r="I482" s="12">
        <f>(G482/E482)-1</f>
        <v>0.041145958225531576</v>
      </c>
    </row>
    <row r="486" ht="12.75">
      <c r="G486" s="1"/>
    </row>
    <row r="487" spans="3:8" ht="12.75">
      <c r="C487" s="2"/>
      <c r="D487" s="2"/>
      <c r="E487" s="2"/>
      <c r="F487" s="3" t="s">
        <v>173</v>
      </c>
      <c r="G487" s="3" t="s">
        <v>173</v>
      </c>
      <c r="H487" s="3" t="s">
        <v>163</v>
      </c>
    </row>
    <row r="488" spans="3:9" ht="12.75">
      <c r="C488" s="3" t="s">
        <v>163</v>
      </c>
      <c r="D488" s="3" t="s">
        <v>166</v>
      </c>
      <c r="E488" s="3" t="s">
        <v>168</v>
      </c>
      <c r="F488" s="3" t="s">
        <v>6</v>
      </c>
      <c r="G488" s="3" t="s">
        <v>8</v>
      </c>
      <c r="H488" s="3" t="s">
        <v>11</v>
      </c>
      <c r="I488" s="1" t="s">
        <v>0</v>
      </c>
    </row>
    <row r="489" spans="1:9" ht="12.75">
      <c r="A489" s="1" t="s">
        <v>4</v>
      </c>
      <c r="B489" s="1" t="s">
        <v>1</v>
      </c>
      <c r="C489" s="3" t="s">
        <v>2</v>
      </c>
      <c r="D489" s="3" t="s">
        <v>2</v>
      </c>
      <c r="E489" s="3" t="s">
        <v>5</v>
      </c>
      <c r="F489" s="3" t="s">
        <v>7</v>
      </c>
      <c r="G489" s="3" t="s">
        <v>10</v>
      </c>
      <c r="H489" s="3" t="s">
        <v>10</v>
      </c>
      <c r="I489" s="1" t="s">
        <v>3</v>
      </c>
    </row>
    <row r="492" spans="1:9" ht="12.75">
      <c r="A492" s="5"/>
      <c r="B492" s="6" t="s">
        <v>88</v>
      </c>
      <c r="C492" s="7"/>
      <c r="D492" s="7"/>
      <c r="E492" s="7"/>
      <c r="F492" s="7"/>
      <c r="G492" s="7"/>
      <c r="H492" s="7"/>
      <c r="I492" s="8"/>
    </row>
    <row r="493" spans="1:9" ht="12.75">
      <c r="A493" s="9"/>
      <c r="B493" s="10"/>
      <c r="C493" s="2"/>
      <c r="D493" s="2"/>
      <c r="E493" s="27"/>
      <c r="F493" s="27"/>
      <c r="G493" s="27"/>
      <c r="H493" s="27"/>
      <c r="I493" s="12"/>
    </row>
    <row r="494" spans="1:9" ht="12.75">
      <c r="A494" s="9">
        <v>1550</v>
      </c>
      <c r="B494" s="10" t="s">
        <v>16</v>
      </c>
      <c r="C494" s="2">
        <v>114399</v>
      </c>
      <c r="D494" s="11">
        <f>'[41]Department Budget'!$D$8</f>
        <v>119357</v>
      </c>
      <c r="E494" s="11">
        <f>'[41]Department Budget'!$E$8</f>
        <v>128236</v>
      </c>
      <c r="F494" s="11">
        <f>'[41]Department Budget'!$F$8</f>
        <v>128236</v>
      </c>
      <c r="G494" s="11">
        <f>'[41]Department Budget'!$G$8</f>
        <v>128236</v>
      </c>
      <c r="H494" s="11"/>
      <c r="I494" s="12">
        <f>(G494/E494)-1</f>
        <v>0</v>
      </c>
    </row>
    <row r="495" spans="1:9" ht="12.75">
      <c r="A495" s="9">
        <v>1551</v>
      </c>
      <c r="B495" s="10" t="s">
        <v>13</v>
      </c>
      <c r="C495" s="28">
        <v>50684</v>
      </c>
      <c r="D495" s="11">
        <f>'[41]Department Budget'!$D$9</f>
        <v>53542</v>
      </c>
      <c r="E495" s="11">
        <f>'[41]Department Budget'!$E$9</f>
        <v>54486</v>
      </c>
      <c r="F495" s="11">
        <f>'[41]Department Budget'!$F$9</f>
        <v>54486</v>
      </c>
      <c r="G495" s="11">
        <f>'[41]Department Budget'!$G$9</f>
        <v>44486</v>
      </c>
      <c r="H495" s="11"/>
      <c r="I495" s="12">
        <f>(G495/E495)-1</f>
        <v>-0.1835333847226811</v>
      </c>
    </row>
    <row r="496" spans="1:9" ht="12.75">
      <c r="A496" s="9">
        <v>1552</v>
      </c>
      <c r="B496" s="10" t="s">
        <v>89</v>
      </c>
      <c r="C496" s="28">
        <v>133857</v>
      </c>
      <c r="D496" s="11">
        <f>'[41]Department Budget'!$D$10</f>
        <v>129998</v>
      </c>
      <c r="E496" s="11">
        <f>'[41]Department Budget'!$E$10</f>
        <v>130000</v>
      </c>
      <c r="F496" s="11">
        <f>'[41]Department Budget'!$F$10</f>
        <v>130000</v>
      </c>
      <c r="G496" s="11">
        <f>'[41]Department Budget'!$G$10</f>
        <v>130000</v>
      </c>
      <c r="H496" s="11"/>
      <c r="I496" s="12">
        <f>(G496/E496)-1</f>
        <v>0</v>
      </c>
    </row>
    <row r="497" spans="1:9" ht="12.75">
      <c r="A497" s="9">
        <v>1553</v>
      </c>
      <c r="B497" s="10" t="s">
        <v>90</v>
      </c>
      <c r="C497" s="28">
        <v>5850</v>
      </c>
      <c r="D497" s="11">
        <f>'[41]Department Budget'!$D$11</f>
        <v>5850</v>
      </c>
      <c r="E497" s="11">
        <f>'[41]Department Budget'!$E$11</f>
        <v>5850</v>
      </c>
      <c r="F497" s="11">
        <f>'[41]Department Budget'!$F$11</f>
        <v>5850</v>
      </c>
      <c r="G497" s="11">
        <f>'[41]Department Budget'!$G$11</f>
        <v>5850</v>
      </c>
      <c r="H497" s="11"/>
      <c r="I497" s="12">
        <f>(G497/E497)-1</f>
        <v>0</v>
      </c>
    </row>
    <row r="498" spans="1:9" ht="12.75">
      <c r="A498" s="9">
        <v>1554</v>
      </c>
      <c r="B498" s="10" t="s">
        <v>18</v>
      </c>
      <c r="C498" s="28">
        <v>0</v>
      </c>
      <c r="D498" s="11">
        <f>'[41]Department Budget'!$D$12</f>
        <v>5000</v>
      </c>
      <c r="E498" s="11">
        <f>'[41]Department Budget'!$E$12</f>
        <v>0</v>
      </c>
      <c r="F498" s="11">
        <f>'[41]Department Budget'!$F$12</f>
        <v>20000</v>
      </c>
      <c r="G498" s="11">
        <f>'[41]Department Budget'!$G$12</f>
        <v>10000</v>
      </c>
      <c r="H498" s="11"/>
      <c r="I498" s="12">
        <v>0</v>
      </c>
    </row>
    <row r="499" spans="1:9" ht="13.5" thickBot="1">
      <c r="A499" s="13"/>
      <c r="B499" s="13"/>
      <c r="C499" s="14"/>
      <c r="D499" s="14"/>
      <c r="E499" s="14"/>
      <c r="F499" s="14"/>
      <c r="G499" s="14"/>
      <c r="H499" s="14"/>
      <c r="I499" s="15"/>
    </row>
    <row r="500" spans="1:9" ht="12.75">
      <c r="A500" s="16"/>
      <c r="B500" s="16"/>
      <c r="C500" s="17"/>
      <c r="D500" s="17"/>
      <c r="E500" s="17"/>
      <c r="F500" s="17"/>
      <c r="G500" s="17"/>
      <c r="H500" s="17"/>
      <c r="I500" s="12"/>
    </row>
    <row r="501" spans="1:9" ht="12.75">
      <c r="A501" s="18"/>
      <c r="B501" s="19" t="s">
        <v>14</v>
      </c>
      <c r="C501" s="20">
        <f aca="true" t="shared" si="44" ref="C501:H501">SUM(C493:C499)</f>
        <v>304790</v>
      </c>
      <c r="D501" s="20">
        <f t="shared" si="44"/>
        <v>313747</v>
      </c>
      <c r="E501" s="20">
        <f t="shared" si="44"/>
        <v>318572</v>
      </c>
      <c r="F501" s="20">
        <f t="shared" si="44"/>
        <v>338572</v>
      </c>
      <c r="G501" s="20">
        <f t="shared" si="44"/>
        <v>318572</v>
      </c>
      <c r="H501" s="20">
        <f t="shared" si="44"/>
        <v>0</v>
      </c>
      <c r="I501" s="12">
        <f>(G501/E501)-1</f>
        <v>0</v>
      </c>
    </row>
    <row r="502" spans="1:9" ht="12.75">
      <c r="A502" s="18"/>
      <c r="B502" s="19"/>
      <c r="C502" s="20"/>
      <c r="D502" s="20"/>
      <c r="E502" s="20"/>
      <c r="F502" s="20"/>
      <c r="G502" s="20"/>
      <c r="H502" s="20"/>
      <c r="I502" s="12"/>
    </row>
    <row r="503" spans="1:9" ht="12.75">
      <c r="A503" s="18"/>
      <c r="B503" s="19"/>
      <c r="C503" s="20"/>
      <c r="D503" s="20"/>
      <c r="E503" s="20"/>
      <c r="F503" s="20"/>
      <c r="G503" s="20"/>
      <c r="H503" s="20"/>
      <c r="I503" s="12"/>
    </row>
    <row r="504" spans="1:9" ht="12.75">
      <c r="A504" s="5"/>
      <c r="B504" s="6" t="s">
        <v>98</v>
      </c>
      <c r="C504" s="7"/>
      <c r="D504" s="7"/>
      <c r="E504" s="7"/>
      <c r="F504" s="7"/>
      <c r="G504" s="7"/>
      <c r="H504" s="7"/>
      <c r="I504" s="8"/>
    </row>
    <row r="505" spans="1:9" ht="12.75">
      <c r="A505" s="9"/>
      <c r="B505" s="10"/>
      <c r="C505" s="2"/>
      <c r="D505" s="2"/>
      <c r="E505" s="27"/>
      <c r="F505" s="27"/>
      <c r="G505" s="27"/>
      <c r="H505" s="27"/>
      <c r="I505" s="12"/>
    </row>
    <row r="506" spans="1:9" ht="12.75">
      <c r="A506">
        <v>1560</v>
      </c>
      <c r="B506" s="10" t="s">
        <v>16</v>
      </c>
      <c r="C506" s="2">
        <v>2541</v>
      </c>
      <c r="D506" s="11">
        <f>'[42]Department Budget'!$D$8</f>
        <v>2538</v>
      </c>
      <c r="E506" s="11">
        <f>'[42]Department Budget'!$E$8</f>
        <v>2659</v>
      </c>
      <c r="F506" s="11">
        <f>'[42]Department Budget'!$F$8</f>
        <v>0</v>
      </c>
      <c r="G506" s="11">
        <f>'[42]Department Budget'!$G$8</f>
        <v>0</v>
      </c>
      <c r="H506" s="11"/>
      <c r="I506" s="12">
        <f>(G506/E506)-1</f>
        <v>-1</v>
      </c>
    </row>
    <row r="507" spans="1:9" ht="12.75">
      <c r="A507" s="9">
        <v>1561</v>
      </c>
      <c r="B507" s="10" t="s">
        <v>13</v>
      </c>
      <c r="C507" s="28">
        <v>62902</v>
      </c>
      <c r="D507" s="11">
        <f>'[42]Department Budget'!$D$9</f>
        <v>60849</v>
      </c>
      <c r="E507" s="11">
        <f>'[42]Department Budget'!$E$9</f>
        <v>65759</v>
      </c>
      <c r="F507" s="11">
        <f>'[42]Department Budget'!$F$9</f>
        <v>65759</v>
      </c>
      <c r="G507" s="11">
        <f>'[42]Department Budget'!$G$9</f>
        <v>65759</v>
      </c>
      <c r="H507" s="11"/>
      <c r="I507" s="12">
        <f>(G507/E507)-1</f>
        <v>0</v>
      </c>
    </row>
    <row r="508" spans="1:9" ht="13.5" thickBot="1">
      <c r="A508" s="13"/>
      <c r="B508" s="13"/>
      <c r="C508" s="14"/>
      <c r="D508" s="14"/>
      <c r="E508" s="14"/>
      <c r="F508" s="14"/>
      <c r="G508" s="14"/>
      <c r="H508" s="14"/>
      <c r="I508" s="15"/>
    </row>
    <row r="509" spans="1:9" ht="12.75">
      <c r="A509" s="16"/>
      <c r="B509" s="16"/>
      <c r="C509" s="17"/>
      <c r="D509" s="17"/>
      <c r="E509" s="17"/>
      <c r="F509" s="17"/>
      <c r="G509" s="17"/>
      <c r="H509" s="17"/>
      <c r="I509" s="12"/>
    </row>
    <row r="510" spans="1:9" ht="12.75">
      <c r="A510" s="18"/>
      <c r="B510" s="19" t="s">
        <v>14</v>
      </c>
      <c r="C510" s="20">
        <f aca="true" t="shared" si="45" ref="C510:H510">SUM(C505:C508)</f>
        <v>65443</v>
      </c>
      <c r="D510" s="20">
        <f t="shared" si="45"/>
        <v>63387</v>
      </c>
      <c r="E510" s="20">
        <f t="shared" si="45"/>
        <v>68418</v>
      </c>
      <c r="F510" s="20">
        <f t="shared" si="45"/>
        <v>65759</v>
      </c>
      <c r="G510" s="20">
        <f t="shared" si="45"/>
        <v>65759</v>
      </c>
      <c r="H510" s="20">
        <f t="shared" si="45"/>
        <v>0</v>
      </c>
      <c r="I510" s="12">
        <f>(G510/E510)-1</f>
        <v>-0.03886404162647261</v>
      </c>
    </row>
    <row r="511" spans="1:9" ht="12.75">
      <c r="A511" s="18"/>
      <c r="B511" s="19"/>
      <c r="C511" s="20"/>
      <c r="D511" s="20"/>
      <c r="E511" s="20"/>
      <c r="F511" s="20"/>
      <c r="G511" s="20"/>
      <c r="H511" s="20"/>
      <c r="I511" s="12"/>
    </row>
    <row r="514" spans="1:9" s="33" customFormat="1" ht="15.75">
      <c r="A514" s="33" t="s">
        <v>144</v>
      </c>
      <c r="C514" s="39">
        <f aca="true" t="shared" si="46" ref="C514:H514">SUM(C441+C453+C462+C472+C482+C501+C510)</f>
        <v>2107304</v>
      </c>
      <c r="D514" s="39">
        <f>SUM(D441+D453+D462+D472+D482+D501+D510)</f>
        <v>2311762</v>
      </c>
      <c r="E514" s="39">
        <f>SUM(E441+E453+E462+E472+E482+E501+E510)</f>
        <v>2136809</v>
      </c>
      <c r="F514" s="39">
        <f t="shared" si="46"/>
        <v>2210451</v>
      </c>
      <c r="G514" s="39">
        <f t="shared" si="46"/>
        <v>2150451</v>
      </c>
      <c r="H514" s="39">
        <f t="shared" si="46"/>
        <v>0</v>
      </c>
      <c r="I514" s="12">
        <f>(G514/E514)-1</f>
        <v>0.006384286101378311</v>
      </c>
    </row>
    <row r="515" s="33" customFormat="1" ht="15.75">
      <c r="A515" s="33" t="s">
        <v>145</v>
      </c>
    </row>
    <row r="518" ht="12.75">
      <c r="B518" s="35" t="s">
        <v>171</v>
      </c>
    </row>
    <row r="520" spans="1:9" ht="12.75">
      <c r="A520" s="5"/>
      <c r="B520" s="6" t="s">
        <v>93</v>
      </c>
      <c r="C520" s="7"/>
      <c r="D520" s="7"/>
      <c r="E520" s="7"/>
      <c r="F520" s="7"/>
      <c r="G520" s="7"/>
      <c r="H520" s="7"/>
      <c r="I520" s="8"/>
    </row>
    <row r="521" spans="1:9" ht="12.75">
      <c r="A521" s="9"/>
      <c r="B521" s="10"/>
      <c r="C521" s="2"/>
      <c r="D521" s="2"/>
      <c r="E521" s="27"/>
      <c r="F521" s="27"/>
      <c r="G521" s="27"/>
      <c r="H521" s="27"/>
      <c r="I521" s="12"/>
    </row>
    <row r="522" spans="1:9" ht="12.75">
      <c r="A522">
        <v>1600</v>
      </c>
      <c r="B522" s="10" t="s">
        <v>12</v>
      </c>
      <c r="C522" s="2">
        <v>68597</v>
      </c>
      <c r="D522" s="11">
        <f>'[43]Department Budget'!$D$8</f>
        <v>70668</v>
      </c>
      <c r="E522" s="11">
        <f>'[43]Department Budget'!$E$8</f>
        <v>73524</v>
      </c>
      <c r="F522" s="11">
        <f>'[43]Department Budget'!$F$8</f>
        <v>73524</v>
      </c>
      <c r="G522" s="11">
        <f>'[43]Department Budget'!$G$8</f>
        <v>73524</v>
      </c>
      <c r="H522" s="11"/>
      <c r="I522" s="12">
        <v>0</v>
      </c>
    </row>
    <row r="523" spans="1:9" ht="12.75">
      <c r="A523">
        <v>1601</v>
      </c>
      <c r="B523" s="10" t="s">
        <v>16</v>
      </c>
      <c r="C523" s="2">
        <v>54426</v>
      </c>
      <c r="D523" s="11">
        <f>'[43]Department Budget'!$D$9</f>
        <v>55350</v>
      </c>
      <c r="E523" s="11">
        <f>'[43]Department Budget'!$E$9</f>
        <v>69809</v>
      </c>
      <c r="F523" s="11">
        <f>'[43]Department Budget'!$F$9</f>
        <v>72785</v>
      </c>
      <c r="G523" s="11">
        <f>'[43]Department Budget'!$G$9</f>
        <v>72785</v>
      </c>
      <c r="H523" s="11"/>
      <c r="I523" s="12">
        <f>(G523/E523)-1</f>
        <v>0.04263060636880622</v>
      </c>
    </row>
    <row r="524" spans="1:9" ht="12.75">
      <c r="A524" s="9">
        <v>1602</v>
      </c>
      <c r="B524" s="10" t="s">
        <v>13</v>
      </c>
      <c r="C524" s="28">
        <v>10732</v>
      </c>
      <c r="D524" s="11">
        <f>'[43]Department Budget'!$D$10</f>
        <v>8261</v>
      </c>
      <c r="E524" s="11">
        <f>'[43]Department Budget'!$E$10</f>
        <v>8454</v>
      </c>
      <c r="F524" s="11">
        <f>'[43]Department Budget'!$F$10</f>
        <v>8454</v>
      </c>
      <c r="G524" s="11">
        <f>'[43]Department Budget'!$G$10</f>
        <v>8454</v>
      </c>
      <c r="H524" s="11"/>
      <c r="I524" s="12">
        <f>(G524/E524)-1</f>
        <v>0</v>
      </c>
    </row>
    <row r="525" spans="1:9" ht="12.75">
      <c r="A525" s="9">
        <v>1603</v>
      </c>
      <c r="B525" s="10" t="s">
        <v>18</v>
      </c>
      <c r="C525" s="28">
        <v>2500</v>
      </c>
      <c r="D525" s="11">
        <f>'[43]Department Budget'!$D$11</f>
        <v>0</v>
      </c>
      <c r="E525" s="11" t="s">
        <v>167</v>
      </c>
      <c r="F525" s="11">
        <f>'[43]Department Budget'!$F$11</f>
        <v>0</v>
      </c>
      <c r="G525" s="11">
        <f>'[43]Department Budget'!$G$11</f>
        <v>0</v>
      </c>
      <c r="H525" s="11"/>
      <c r="I525" s="12">
        <v>0</v>
      </c>
    </row>
    <row r="526" spans="1:9" ht="13.5" thickBot="1">
      <c r="A526" s="13"/>
      <c r="B526" s="13"/>
      <c r="C526" s="14"/>
      <c r="D526" s="14"/>
      <c r="E526" s="14"/>
      <c r="F526" s="14"/>
      <c r="G526" s="14"/>
      <c r="H526" s="14"/>
      <c r="I526" s="15"/>
    </row>
    <row r="527" spans="1:9" ht="12.75">
      <c r="A527" s="16"/>
      <c r="B527" s="16"/>
      <c r="C527" s="17"/>
      <c r="D527" s="17"/>
      <c r="E527" s="17"/>
      <c r="F527" s="17"/>
      <c r="G527" s="17"/>
      <c r="H527" s="17"/>
      <c r="I527" s="12"/>
    </row>
    <row r="528" spans="1:9" ht="12.75">
      <c r="A528" s="18"/>
      <c r="B528" s="19" t="s">
        <v>14</v>
      </c>
      <c r="C528" s="20">
        <f aca="true" t="shared" si="47" ref="C528:H528">SUM(C521:C526)</f>
        <v>136255</v>
      </c>
      <c r="D528" s="20">
        <f t="shared" si="47"/>
        <v>134279</v>
      </c>
      <c r="E528" s="20">
        <f t="shared" si="47"/>
        <v>151787</v>
      </c>
      <c r="F528" s="20">
        <f t="shared" si="47"/>
        <v>154763</v>
      </c>
      <c r="G528" s="20">
        <f t="shared" si="47"/>
        <v>154763</v>
      </c>
      <c r="H528" s="20">
        <f t="shared" si="47"/>
        <v>0</v>
      </c>
      <c r="I528" s="12">
        <f>(G528/E528)-1</f>
        <v>0.0196064221573653</v>
      </c>
    </row>
    <row r="529" spans="1:9" ht="12.75">
      <c r="A529" s="18"/>
      <c r="B529" s="19"/>
      <c r="C529" s="20"/>
      <c r="D529" s="20"/>
      <c r="E529" s="20"/>
      <c r="F529" s="20"/>
      <c r="G529" s="20"/>
      <c r="H529" s="20"/>
      <c r="I529" s="21"/>
    </row>
    <row r="531" spans="3:8" ht="12.75">
      <c r="C531" s="2"/>
      <c r="D531" s="2"/>
      <c r="E531" s="2"/>
      <c r="F531" s="3" t="s">
        <v>173</v>
      </c>
      <c r="G531" s="3" t="s">
        <v>173</v>
      </c>
      <c r="H531" s="3" t="s">
        <v>163</v>
      </c>
    </row>
    <row r="532" spans="3:9" ht="12.75">
      <c r="C532" s="3" t="s">
        <v>163</v>
      </c>
      <c r="D532" s="3" t="s">
        <v>166</v>
      </c>
      <c r="E532" s="3" t="s">
        <v>168</v>
      </c>
      <c r="F532" s="3" t="s">
        <v>6</v>
      </c>
      <c r="G532" s="3" t="s">
        <v>8</v>
      </c>
      <c r="H532" s="3" t="s">
        <v>11</v>
      </c>
      <c r="I532" s="1" t="s">
        <v>0</v>
      </c>
    </row>
    <row r="533" spans="1:9" ht="12.75">
      <c r="A533" s="1" t="s">
        <v>4</v>
      </c>
      <c r="B533" s="1" t="s">
        <v>1</v>
      </c>
      <c r="C533" s="3" t="s">
        <v>2</v>
      </c>
      <c r="D533" s="3" t="s">
        <v>2</v>
      </c>
      <c r="E533" s="3" t="s">
        <v>5</v>
      </c>
      <c r="F533" s="3" t="s">
        <v>7</v>
      </c>
      <c r="G533" s="3" t="s">
        <v>10</v>
      </c>
      <c r="H533" s="3" t="s">
        <v>10</v>
      </c>
      <c r="I533" s="1" t="s">
        <v>3</v>
      </c>
    </row>
    <row r="536" spans="1:9" ht="12.75">
      <c r="A536" s="5"/>
      <c r="B536" s="6" t="s">
        <v>94</v>
      </c>
      <c r="C536" s="7"/>
      <c r="D536" s="7"/>
      <c r="E536" s="7"/>
      <c r="F536" s="7"/>
      <c r="G536" s="7"/>
      <c r="H536" s="7"/>
      <c r="I536" s="8"/>
    </row>
    <row r="537" spans="1:9" ht="12.75">
      <c r="A537" s="9"/>
      <c r="B537" s="10"/>
      <c r="C537" s="2"/>
      <c r="D537" s="2"/>
      <c r="E537" s="27"/>
      <c r="F537" s="27"/>
      <c r="G537" s="27"/>
      <c r="H537" s="27"/>
      <c r="I537" s="12"/>
    </row>
    <row r="538" spans="1:9" ht="12.75">
      <c r="A538">
        <v>1610</v>
      </c>
      <c r="B538" s="10" t="s">
        <v>16</v>
      </c>
      <c r="C538" s="2">
        <v>43699</v>
      </c>
      <c r="D538" s="22">
        <f>'[44]Department Budget'!$D$8</f>
        <v>46896</v>
      </c>
      <c r="E538" s="22">
        <f>'[44]Department Budget'!$E$8</f>
        <v>59891.514</v>
      </c>
      <c r="F538" s="22">
        <f>'[44]Department Budget'!$F$8</f>
        <v>59579.514</v>
      </c>
      <c r="G538" s="22">
        <f>'[44]Department Budget'!$G$8</f>
        <v>59579.514</v>
      </c>
      <c r="H538" s="11"/>
      <c r="I538" s="12">
        <f>(G538/E538)-1</f>
        <v>-0.005209419150766448</v>
      </c>
    </row>
    <row r="539" spans="1:9" ht="12.75">
      <c r="A539" s="9">
        <v>1611</v>
      </c>
      <c r="B539" s="10" t="s">
        <v>13</v>
      </c>
      <c r="C539" s="28">
        <v>8124</v>
      </c>
      <c r="D539" s="22">
        <f>'[44]Department Budget'!$D$9</f>
        <v>6528</v>
      </c>
      <c r="E539" s="22">
        <f>'[44]Department Budget'!$E$9</f>
        <v>17673</v>
      </c>
      <c r="F539" s="22">
        <f>'[44]Department Budget'!$F$9</f>
        <v>17673</v>
      </c>
      <c r="G539" s="22">
        <f>'[44]Department Budget'!$G$9</f>
        <v>17673</v>
      </c>
      <c r="H539" s="11"/>
      <c r="I539" s="12">
        <f>(G539/E539)-1</f>
        <v>0</v>
      </c>
    </row>
    <row r="540" spans="1:9" ht="13.5" thickBot="1">
      <c r="A540" s="13"/>
      <c r="B540" s="13"/>
      <c r="C540" s="14"/>
      <c r="D540" s="14"/>
      <c r="E540" s="14"/>
      <c r="F540" s="14"/>
      <c r="G540" s="14"/>
      <c r="H540" s="14"/>
      <c r="I540" s="15"/>
    </row>
    <row r="541" spans="1:9" ht="12.75">
      <c r="A541" s="16"/>
      <c r="B541" s="16"/>
      <c r="C541" s="17"/>
      <c r="D541" s="17"/>
      <c r="E541" s="17"/>
      <c r="F541" s="17"/>
      <c r="G541" s="17"/>
      <c r="H541" s="17"/>
      <c r="I541" s="12"/>
    </row>
    <row r="542" spans="1:9" ht="12.75">
      <c r="A542" s="18"/>
      <c r="B542" s="19" t="s">
        <v>14</v>
      </c>
      <c r="C542" s="20">
        <f>SUM(C536:C540)</f>
        <v>51823</v>
      </c>
      <c r="D542" s="20">
        <f>SUM(D536:D540)</f>
        <v>53424</v>
      </c>
      <c r="E542" s="20">
        <f>SUM(E537:E540)</f>
        <v>77564.514</v>
      </c>
      <c r="F542" s="20">
        <f>SUM(F537:F540)</f>
        <v>77252.514</v>
      </c>
      <c r="G542" s="20">
        <f>SUM(G537:G540)</f>
        <v>77252.514</v>
      </c>
      <c r="H542" s="20">
        <f>SUM(H537:H540)</f>
        <v>0</v>
      </c>
      <c r="I542" s="12">
        <f>(G542/E542)-1</f>
        <v>-0.004022458001864071</v>
      </c>
    </row>
    <row r="543" spans="1:9" ht="12.75">
      <c r="A543" s="18"/>
      <c r="B543" s="19"/>
      <c r="C543" s="20"/>
      <c r="D543" s="20"/>
      <c r="E543" s="20"/>
      <c r="F543" s="20"/>
      <c r="G543" s="20"/>
      <c r="H543" s="20"/>
      <c r="I543" s="12"/>
    </row>
    <row r="545" spans="1:9" ht="12.75">
      <c r="A545" s="5"/>
      <c r="B545" s="6" t="s">
        <v>95</v>
      </c>
      <c r="C545" s="7"/>
      <c r="D545" s="7"/>
      <c r="E545" s="7"/>
      <c r="F545" s="7"/>
      <c r="G545" s="7"/>
      <c r="H545" s="7"/>
      <c r="I545" s="8"/>
    </row>
    <row r="546" spans="1:9" ht="12.75">
      <c r="A546" s="9"/>
      <c r="B546" s="10"/>
      <c r="C546" s="2"/>
      <c r="D546" s="2"/>
      <c r="E546" s="27"/>
      <c r="F546" s="27"/>
      <c r="G546" s="27"/>
      <c r="H546" s="27"/>
      <c r="I546" s="12"/>
    </row>
    <row r="547" spans="1:9" ht="12.75">
      <c r="A547">
        <v>1620</v>
      </c>
      <c r="B547" s="10" t="s">
        <v>29</v>
      </c>
      <c r="C547" s="2">
        <v>3484</v>
      </c>
      <c r="D547" s="22">
        <f>'[45]Department Budget'!$D$8</f>
        <v>3484</v>
      </c>
      <c r="E547" s="22">
        <f>'[45]Department Budget'!$E$8</f>
        <v>3485</v>
      </c>
      <c r="F547" s="22">
        <f>'[45]Department Budget'!$F$8</f>
        <v>5000</v>
      </c>
      <c r="G547" s="22">
        <f>'[45]Department Budget'!$G$8</f>
        <v>5000</v>
      </c>
      <c r="H547" s="11"/>
      <c r="I547" s="12">
        <f>(G547/E547)-1</f>
        <v>0.4347202295552368</v>
      </c>
    </row>
    <row r="548" spans="1:9" ht="12.75">
      <c r="A548" s="9">
        <v>1621</v>
      </c>
      <c r="B548" s="10" t="s">
        <v>13</v>
      </c>
      <c r="C548" s="28">
        <v>59</v>
      </c>
      <c r="D548" s="22">
        <f>'[45]Department Budget'!$D$9</f>
        <v>65.4</v>
      </c>
      <c r="E548" s="22">
        <f>'[45]Department Budget'!$E$9</f>
        <v>600</v>
      </c>
      <c r="F548" s="22">
        <f>'[45]Department Budget'!$F$9</f>
        <v>1100</v>
      </c>
      <c r="G548" s="22">
        <f>'[45]Department Budget'!$G$9</f>
        <v>1100</v>
      </c>
      <c r="H548" s="11"/>
      <c r="I548" s="12">
        <f>(G548/E548)-1</f>
        <v>0.8333333333333333</v>
      </c>
    </row>
    <row r="549" spans="1:9" ht="12.75">
      <c r="A549" s="9">
        <v>1622</v>
      </c>
      <c r="B549" s="10" t="s">
        <v>96</v>
      </c>
      <c r="C549" s="28">
        <v>33681</v>
      </c>
      <c r="D549" s="22">
        <f>'[45]Department Budget'!$D$10</f>
        <v>39876</v>
      </c>
      <c r="E549" s="22">
        <f>'[45]Department Budget'!$E$10</f>
        <v>50000</v>
      </c>
      <c r="F549" s="22">
        <f>'[45]Department Budget'!$F$10</f>
        <v>50000</v>
      </c>
      <c r="G549" s="22">
        <f>'[45]Department Budget'!$G$10</f>
        <v>50000</v>
      </c>
      <c r="H549" s="11"/>
      <c r="I549" s="12">
        <f>(G549/E549)-1</f>
        <v>0</v>
      </c>
    </row>
    <row r="550" spans="1:9" ht="12.75">
      <c r="A550" s="9">
        <v>1623</v>
      </c>
      <c r="B550" s="10" t="s">
        <v>18</v>
      </c>
      <c r="C550" s="28">
        <v>0</v>
      </c>
      <c r="D550" s="22">
        <f>'[45]Department Budget'!$D$11</f>
        <v>0</v>
      </c>
      <c r="E550" s="22">
        <f>'[45]Department Budget'!$E$11</f>
        <v>0</v>
      </c>
      <c r="F550" s="22">
        <f>'[45]Department Budget'!$F$11</f>
        <v>0</v>
      </c>
      <c r="G550" s="22">
        <f>'[45]Department Budget'!$G$11</f>
        <v>0</v>
      </c>
      <c r="H550" s="11"/>
      <c r="I550" s="12">
        <v>0</v>
      </c>
    </row>
    <row r="551" spans="1:9" ht="13.5" thickBot="1">
      <c r="A551" s="13"/>
      <c r="B551" s="13"/>
      <c r="C551" s="14"/>
      <c r="D551" s="14"/>
      <c r="E551" s="14"/>
      <c r="F551" s="14"/>
      <c r="G551" s="14"/>
      <c r="H551" s="14"/>
      <c r="I551" s="15"/>
    </row>
    <row r="552" spans="1:9" ht="12.75">
      <c r="A552" s="16"/>
      <c r="B552" s="16"/>
      <c r="C552" s="17"/>
      <c r="D552" s="17"/>
      <c r="E552" s="17"/>
      <c r="F552" s="17"/>
      <c r="G552" s="17"/>
      <c r="H552" s="17"/>
      <c r="I552" s="12"/>
    </row>
    <row r="553" spans="1:9" s="19" customFormat="1" ht="12.75">
      <c r="A553" s="18"/>
      <c r="B553" s="19" t="s">
        <v>146</v>
      </c>
      <c r="C553" s="20">
        <f aca="true" t="shared" si="48" ref="C553:H553">SUM(C547:C551)</f>
        <v>37224</v>
      </c>
      <c r="D553" s="20">
        <f t="shared" si="48"/>
        <v>43425.4</v>
      </c>
      <c r="E553" s="20">
        <f t="shared" si="48"/>
        <v>54085</v>
      </c>
      <c r="F553" s="20">
        <f t="shared" si="48"/>
        <v>56100</v>
      </c>
      <c r="G553" s="20">
        <f t="shared" si="48"/>
        <v>56100</v>
      </c>
      <c r="H553" s="20">
        <f t="shared" si="48"/>
        <v>0</v>
      </c>
      <c r="I553" s="12">
        <f>(G553/E553)-1</f>
        <v>0.03725617084219279</v>
      </c>
    </row>
    <row r="554" spans="1:9" ht="12.75">
      <c r="A554" s="16"/>
      <c r="B554" s="16"/>
      <c r="C554" s="17"/>
      <c r="D554" s="17"/>
      <c r="E554" s="17"/>
      <c r="F554" s="17"/>
      <c r="G554" s="17"/>
      <c r="H554" s="17"/>
      <c r="I554" s="12"/>
    </row>
    <row r="555" spans="1:9" ht="12.75">
      <c r="A555" s="16"/>
      <c r="B555" s="16"/>
      <c r="C555" s="17"/>
      <c r="D555" s="17"/>
      <c r="E555" s="17"/>
      <c r="F555" s="17"/>
      <c r="G555" s="17"/>
      <c r="H555" s="17"/>
      <c r="I555" s="12"/>
    </row>
    <row r="556" spans="1:9" ht="12.75">
      <c r="A556" s="5"/>
      <c r="B556" s="6" t="s">
        <v>80</v>
      </c>
      <c r="C556" s="7"/>
      <c r="D556" s="7"/>
      <c r="E556" s="7"/>
      <c r="F556" s="7"/>
      <c r="G556" s="7"/>
      <c r="H556" s="7"/>
      <c r="I556" s="8"/>
    </row>
    <row r="557" spans="1:9" ht="12.75">
      <c r="A557" s="9"/>
      <c r="B557" s="10"/>
      <c r="C557" s="2"/>
      <c r="D557" s="2"/>
      <c r="E557" s="27"/>
      <c r="F557" s="27"/>
      <c r="G557" s="27"/>
      <c r="H557" s="27"/>
      <c r="I557" s="12"/>
    </row>
    <row r="558" spans="1:9" ht="12.75">
      <c r="A558">
        <v>1630</v>
      </c>
      <c r="B558" s="10" t="s">
        <v>44</v>
      </c>
      <c r="C558" s="2">
        <v>250</v>
      </c>
      <c r="D558" s="22">
        <f>'[46]Department Budget'!$D$8</f>
        <v>250</v>
      </c>
      <c r="E558" s="22">
        <f>'[46]Department Budget'!$E$8</f>
        <v>250</v>
      </c>
      <c r="F558" s="22">
        <f>'[46]Department Budget'!$F$8</f>
        <v>250</v>
      </c>
      <c r="G558" s="22">
        <f>'[46]Department Budget'!$G$8</f>
        <v>250</v>
      </c>
      <c r="H558" s="11"/>
      <c r="I558" s="12">
        <f>(G558/E558)-1</f>
        <v>0</v>
      </c>
    </row>
    <row r="559" spans="1:9" ht="12.75">
      <c r="A559" s="9">
        <v>1631</v>
      </c>
      <c r="B559" s="10" t="s">
        <v>13</v>
      </c>
      <c r="C559" s="28">
        <v>60</v>
      </c>
      <c r="D559" s="22">
        <f>'[46]Department Budget'!$D$9</f>
        <v>760</v>
      </c>
      <c r="E559" s="22">
        <f>'[46]Department Budget'!$E$9</f>
        <v>760</v>
      </c>
      <c r="F559" s="22">
        <f>'[46]Department Budget'!$F$9</f>
        <v>760</v>
      </c>
      <c r="G559" s="22">
        <f>'[46]Department Budget'!$G$9</f>
        <v>760</v>
      </c>
      <c r="H559" s="11"/>
      <c r="I559" s="12">
        <f>(G559/E559)-1</f>
        <v>0</v>
      </c>
    </row>
    <row r="560" spans="1:9" ht="13.5" thickBot="1">
      <c r="A560" s="13"/>
      <c r="B560" s="13"/>
      <c r="C560" s="14"/>
      <c r="D560" s="14"/>
      <c r="E560" s="14"/>
      <c r="F560" s="14"/>
      <c r="G560" s="14"/>
      <c r="H560" s="14"/>
      <c r="I560" s="15"/>
    </row>
    <row r="561" spans="1:9" ht="12.75">
      <c r="A561" s="16"/>
      <c r="B561" s="16"/>
      <c r="C561" s="17"/>
      <c r="D561" s="17"/>
      <c r="E561" s="17"/>
      <c r="F561" s="17"/>
      <c r="G561" s="17"/>
      <c r="H561" s="17"/>
      <c r="I561" s="12"/>
    </row>
    <row r="562" spans="1:9" ht="12.75">
      <c r="A562" s="18"/>
      <c r="B562" s="19" t="s">
        <v>14</v>
      </c>
      <c r="C562" s="20">
        <f aca="true" t="shared" si="49" ref="C562:H562">SUM(C557:C560)</f>
        <v>310</v>
      </c>
      <c r="D562" s="20">
        <f t="shared" si="49"/>
        <v>1010</v>
      </c>
      <c r="E562" s="20">
        <f t="shared" si="49"/>
        <v>1010</v>
      </c>
      <c r="F562" s="20">
        <f t="shared" si="49"/>
        <v>1010</v>
      </c>
      <c r="G562" s="20">
        <f t="shared" si="49"/>
        <v>1010</v>
      </c>
      <c r="H562" s="20">
        <f t="shared" si="49"/>
        <v>0</v>
      </c>
      <c r="I562" s="12">
        <f>(G562/E562)-1</f>
        <v>0</v>
      </c>
    </row>
    <row r="564" spans="1:9" ht="12.75">
      <c r="A564" s="5"/>
      <c r="B564" s="6" t="s">
        <v>91</v>
      </c>
      <c r="C564" s="7"/>
      <c r="D564" s="7"/>
      <c r="E564" s="7"/>
      <c r="F564" s="7"/>
      <c r="G564" s="7"/>
      <c r="H564" s="7"/>
      <c r="I564" s="8"/>
    </row>
    <row r="565" spans="1:9" ht="12.75">
      <c r="A565" s="9"/>
      <c r="B565" s="10"/>
      <c r="C565" s="2"/>
      <c r="D565" s="2"/>
      <c r="E565" s="27"/>
      <c r="F565" s="27"/>
      <c r="G565" s="27"/>
      <c r="H565" s="27"/>
      <c r="I565" s="12"/>
    </row>
    <row r="566" spans="1:9" ht="12.75">
      <c r="A566">
        <v>1640</v>
      </c>
      <c r="B566" s="10" t="s">
        <v>81</v>
      </c>
      <c r="C566" s="2">
        <v>1550</v>
      </c>
      <c r="D566" s="11">
        <f>'[47]Department Budget'!$D$8</f>
        <v>1550</v>
      </c>
      <c r="E566" s="11">
        <f>'[47]Department Budget'!$E$8</f>
        <v>1550</v>
      </c>
      <c r="F566" s="11">
        <f>'[47]Department Budget'!$F$8</f>
        <v>1550</v>
      </c>
      <c r="G566" s="11">
        <f>'[47]Department Budget'!$G$8</f>
        <v>1550</v>
      </c>
      <c r="H566" s="11"/>
      <c r="I566" s="12">
        <f>(G566/E566)-1</f>
        <v>0</v>
      </c>
    </row>
    <row r="567" spans="1:9" ht="13.5" thickBot="1">
      <c r="A567" s="13"/>
      <c r="B567" s="13"/>
      <c r="C567" s="14"/>
      <c r="D567" s="14"/>
      <c r="E567" s="14"/>
      <c r="F567" s="14"/>
      <c r="G567" s="14"/>
      <c r="H567" s="14"/>
      <c r="I567" s="15"/>
    </row>
    <row r="568" spans="1:9" ht="12.75">
      <c r="A568" s="16"/>
      <c r="B568" s="16"/>
      <c r="C568" s="17"/>
      <c r="D568" s="17"/>
      <c r="E568" s="17"/>
      <c r="F568" s="17"/>
      <c r="G568" s="17"/>
      <c r="H568" s="17"/>
      <c r="I568" s="12"/>
    </row>
    <row r="569" spans="1:9" ht="12.75">
      <c r="A569" s="18"/>
      <c r="B569" s="19" t="s">
        <v>14</v>
      </c>
      <c r="C569" s="20">
        <f aca="true" t="shared" si="50" ref="C569:H569">SUM(C565:C567)</f>
        <v>1550</v>
      </c>
      <c r="D569" s="20">
        <f t="shared" si="50"/>
        <v>1550</v>
      </c>
      <c r="E569" s="20">
        <f t="shared" si="50"/>
        <v>1550</v>
      </c>
      <c r="F569" s="20">
        <f t="shared" si="50"/>
        <v>1550</v>
      </c>
      <c r="G569" s="20">
        <f t="shared" si="50"/>
        <v>1550</v>
      </c>
      <c r="H569" s="20">
        <f t="shared" si="50"/>
        <v>0</v>
      </c>
      <c r="I569" s="12">
        <f>(G569/E569)-1</f>
        <v>0</v>
      </c>
    </row>
    <row r="570" spans="1:9" ht="12.75">
      <c r="A570" s="16"/>
      <c r="B570" s="16"/>
      <c r="C570" s="17"/>
      <c r="D570" s="17"/>
      <c r="E570" s="17"/>
      <c r="F570" s="17"/>
      <c r="G570" s="17"/>
      <c r="H570" s="17"/>
      <c r="I570" s="12"/>
    </row>
    <row r="571" spans="1:9" ht="12.75">
      <c r="A571" s="16"/>
      <c r="B571" s="16"/>
      <c r="C571" s="17"/>
      <c r="D571" s="17"/>
      <c r="E571" s="17"/>
      <c r="F571" s="17"/>
      <c r="G571" s="17"/>
      <c r="H571" s="17"/>
      <c r="I571" s="12"/>
    </row>
    <row r="572" spans="1:9" ht="12.75">
      <c r="A572" s="5"/>
      <c r="B572" s="6" t="s">
        <v>82</v>
      </c>
      <c r="C572" s="7"/>
      <c r="D572" s="7"/>
      <c r="E572" s="7"/>
      <c r="F572" s="7"/>
      <c r="G572" s="7"/>
      <c r="H572" s="7"/>
      <c r="I572" s="8"/>
    </row>
    <row r="573" spans="1:9" ht="12.75">
      <c r="A573" s="9"/>
      <c r="B573" s="10"/>
      <c r="C573" s="2"/>
      <c r="D573" s="2"/>
      <c r="E573" s="27"/>
      <c r="F573" s="27"/>
      <c r="G573" s="27"/>
      <c r="H573" s="27"/>
      <c r="I573" s="12"/>
    </row>
    <row r="574" spans="1:9" ht="12.75">
      <c r="A574">
        <v>1650</v>
      </c>
      <c r="B574" s="10" t="s">
        <v>13</v>
      </c>
      <c r="C574" s="2">
        <v>700</v>
      </c>
      <c r="D574" s="11">
        <f>'[48]Department Budget'!$D$8</f>
        <v>800</v>
      </c>
      <c r="E574" s="11">
        <f>'[48]Department Budget'!$E$8</f>
        <v>800</v>
      </c>
      <c r="F574" s="11">
        <f>'[48]Department Budget'!$F$8</f>
        <v>2000</v>
      </c>
      <c r="G574" s="11">
        <f>'[48]Department Budget'!$G$8</f>
        <v>800</v>
      </c>
      <c r="H574" s="11"/>
      <c r="I574" s="12">
        <f>(G574/E574)-1</f>
        <v>0</v>
      </c>
    </row>
    <row r="575" spans="1:9" ht="13.5" thickBot="1">
      <c r="A575" s="13"/>
      <c r="B575" s="13"/>
      <c r="C575" s="14"/>
      <c r="D575" s="14"/>
      <c r="E575" s="14"/>
      <c r="F575" s="14"/>
      <c r="G575" s="14"/>
      <c r="H575" s="14"/>
      <c r="I575" s="15"/>
    </row>
    <row r="576" spans="1:9" ht="12.75">
      <c r="A576" s="16"/>
      <c r="B576" s="16"/>
      <c r="C576" s="17"/>
      <c r="D576" s="17"/>
      <c r="E576" s="17"/>
      <c r="F576" s="17"/>
      <c r="G576" s="17"/>
      <c r="H576" s="17"/>
      <c r="I576" s="12"/>
    </row>
    <row r="577" spans="1:9" ht="12.75">
      <c r="A577" s="18"/>
      <c r="B577" s="19" t="s">
        <v>14</v>
      </c>
      <c r="C577" s="20">
        <f aca="true" t="shared" si="51" ref="C577:H577">SUM(C573:C575)</f>
        <v>700</v>
      </c>
      <c r="D577" s="20">
        <f t="shared" si="51"/>
        <v>800</v>
      </c>
      <c r="E577" s="20">
        <f t="shared" si="51"/>
        <v>800</v>
      </c>
      <c r="F577" s="20">
        <f t="shared" si="51"/>
        <v>2000</v>
      </c>
      <c r="G577" s="20">
        <f t="shared" si="51"/>
        <v>800</v>
      </c>
      <c r="H577" s="20">
        <f t="shared" si="51"/>
        <v>0</v>
      </c>
      <c r="I577" s="12">
        <f>(G577/E577)-1</f>
        <v>0</v>
      </c>
    </row>
    <row r="578" spans="1:9" ht="12.75">
      <c r="A578" s="18"/>
      <c r="B578" s="19"/>
      <c r="C578" s="20"/>
      <c r="D578" s="20"/>
      <c r="E578" s="20"/>
      <c r="F578" s="20"/>
      <c r="G578" s="20"/>
      <c r="H578" s="20"/>
      <c r="I578" s="12"/>
    </row>
    <row r="579" spans="1:9" ht="12.75">
      <c r="A579" s="16"/>
      <c r="B579" s="16"/>
      <c r="C579" s="17"/>
      <c r="D579" s="17"/>
      <c r="E579" s="17"/>
      <c r="F579" s="17"/>
      <c r="G579" s="17"/>
      <c r="H579" s="17"/>
      <c r="I579" s="12"/>
    </row>
    <row r="580" spans="3:8" ht="12.75">
      <c r="C580" s="2"/>
      <c r="D580" s="2"/>
      <c r="E580" s="2"/>
      <c r="F580" s="3" t="s">
        <v>173</v>
      </c>
      <c r="G580" s="3" t="s">
        <v>173</v>
      </c>
      <c r="H580" s="3" t="s">
        <v>163</v>
      </c>
    </row>
    <row r="581" spans="3:9" ht="12.75">
      <c r="C581" s="3" t="s">
        <v>163</v>
      </c>
      <c r="D581" s="3" t="s">
        <v>166</v>
      </c>
      <c r="E581" s="3" t="s">
        <v>168</v>
      </c>
      <c r="F581" s="3" t="s">
        <v>6</v>
      </c>
      <c r="G581" s="3" t="s">
        <v>8</v>
      </c>
      <c r="H581" s="3" t="s">
        <v>11</v>
      </c>
      <c r="I581" s="1" t="s">
        <v>0</v>
      </c>
    </row>
    <row r="582" spans="1:9" ht="12.75">
      <c r="A582" s="1" t="s">
        <v>4</v>
      </c>
      <c r="B582" s="1" t="s">
        <v>1</v>
      </c>
      <c r="C582" s="3" t="s">
        <v>2</v>
      </c>
      <c r="D582" s="3" t="s">
        <v>2</v>
      </c>
      <c r="E582" s="3" t="s">
        <v>5</v>
      </c>
      <c r="F582" s="3" t="s">
        <v>7</v>
      </c>
      <c r="G582" s="3" t="s">
        <v>10</v>
      </c>
      <c r="H582" s="3" t="s">
        <v>10</v>
      </c>
      <c r="I582" s="1" t="s">
        <v>3</v>
      </c>
    </row>
    <row r="583" spans="1:9" ht="12.75">
      <c r="A583" s="16"/>
      <c r="B583" s="16"/>
      <c r="C583" s="17"/>
      <c r="D583" s="17"/>
      <c r="E583" s="17"/>
      <c r="F583" s="17"/>
      <c r="H583" s="17"/>
      <c r="I583" s="12"/>
    </row>
    <row r="584" spans="1:9" ht="12.75">
      <c r="A584" s="5"/>
      <c r="B584" s="6" t="s">
        <v>97</v>
      </c>
      <c r="C584" s="7"/>
      <c r="D584" s="7"/>
      <c r="E584" s="7"/>
      <c r="F584" s="7"/>
      <c r="G584" s="7"/>
      <c r="H584" s="7"/>
      <c r="I584" s="8"/>
    </row>
    <row r="585" spans="1:9" ht="12.75">
      <c r="A585" s="23"/>
      <c r="B585" s="24"/>
      <c r="C585" s="25"/>
      <c r="D585" s="25"/>
      <c r="E585" s="25"/>
      <c r="F585" s="25"/>
      <c r="G585" s="25"/>
      <c r="H585" s="25"/>
      <c r="I585" s="26"/>
    </row>
    <row r="586" spans="1:9" ht="12.75">
      <c r="A586" s="23">
        <v>1660</v>
      </c>
      <c r="B586" s="30" t="s">
        <v>29</v>
      </c>
      <c r="C586" s="25">
        <v>346391</v>
      </c>
      <c r="D586" s="75">
        <f>'[49]Department Budget'!$D$8</f>
        <v>357628</v>
      </c>
      <c r="E586" s="75">
        <f>'[49]Department Budget'!$E$8</f>
        <v>367248</v>
      </c>
      <c r="F586" s="75">
        <f>'[49]Department Budget'!$F$8</f>
        <v>367248</v>
      </c>
      <c r="G586" s="75">
        <f>'[49]Department Budget'!$G$8</f>
        <v>367248</v>
      </c>
      <c r="H586" s="75"/>
      <c r="I586" s="73">
        <f>(G586/E586)-1</f>
        <v>0</v>
      </c>
    </row>
    <row r="587" spans="1:9" ht="12.75">
      <c r="A587" s="23">
        <v>1661</v>
      </c>
      <c r="B587" s="30" t="s">
        <v>16</v>
      </c>
      <c r="C587" s="25">
        <v>284245</v>
      </c>
      <c r="D587" s="75">
        <f>'[49]Department Budget'!$D$9</f>
        <v>291991</v>
      </c>
      <c r="E587" s="75">
        <f>'[49]Department Budget'!$E$9</f>
        <v>316472</v>
      </c>
      <c r="F587" s="75">
        <f>'[49]Department Budget'!$F$9</f>
        <v>317936</v>
      </c>
      <c r="G587" s="75">
        <f>'[49]Department Budget'!$G$9</f>
        <v>317936</v>
      </c>
      <c r="H587" s="72"/>
      <c r="I587" s="73">
        <f>(G587/E587)-1</f>
        <v>0.0046260016683941085</v>
      </c>
    </row>
    <row r="588" spans="1:9" ht="12.75">
      <c r="A588" s="23">
        <v>1662</v>
      </c>
      <c r="B588" s="30" t="s">
        <v>13</v>
      </c>
      <c r="C588" s="31">
        <v>199054</v>
      </c>
      <c r="D588" s="75">
        <f>'[49]Department Budget'!$D$10</f>
        <v>200010</v>
      </c>
      <c r="E588" s="75">
        <f>'[49]Department Budget'!$E$10</f>
        <v>195621</v>
      </c>
      <c r="F588" s="75">
        <f>'[49]Department Budget'!$F$10</f>
        <v>200998</v>
      </c>
      <c r="G588" s="75">
        <f>'[49]Department Budget'!$G$10</f>
        <v>200498</v>
      </c>
      <c r="H588" s="72"/>
      <c r="I588" s="73">
        <f>(G588/E588)-1</f>
        <v>0.024930861206107657</v>
      </c>
    </row>
    <row r="589" spans="1:9" ht="12.75">
      <c r="A589" s="23">
        <v>1663</v>
      </c>
      <c r="B589" s="30" t="s">
        <v>18</v>
      </c>
      <c r="C589" s="31">
        <v>12700</v>
      </c>
      <c r="D589" s="75">
        <f>'[49]Department Budget'!$D$11</f>
        <v>0</v>
      </c>
      <c r="E589" s="75">
        <f>'[49]Department Budget'!$E$11</f>
        <v>0</v>
      </c>
      <c r="F589" s="75">
        <f>'[49]Department Budget'!$F$11</f>
        <v>0</v>
      </c>
      <c r="G589" s="75">
        <f>'[49]Department Budget'!$G$11</f>
        <v>0</v>
      </c>
      <c r="H589" s="72"/>
      <c r="I589" s="73">
        <v>0</v>
      </c>
    </row>
    <row r="590" spans="1:9" ht="13.5" thickBot="1">
      <c r="A590" s="13"/>
      <c r="B590" s="13"/>
      <c r="C590" s="14"/>
      <c r="D590" s="14"/>
      <c r="E590" s="14"/>
      <c r="F590" s="14"/>
      <c r="G590" s="14"/>
      <c r="H590" s="14"/>
      <c r="I590" s="15"/>
    </row>
    <row r="591" spans="1:9" ht="12.75">
      <c r="A591" s="16"/>
      <c r="B591" s="16"/>
      <c r="C591" s="17"/>
      <c r="D591" s="17"/>
      <c r="E591" s="17"/>
      <c r="F591" s="17"/>
      <c r="G591" s="17"/>
      <c r="H591" s="17"/>
      <c r="I591" s="12"/>
    </row>
    <row r="592" spans="1:9" ht="12.75">
      <c r="A592" s="18"/>
      <c r="B592" s="19" t="s">
        <v>14</v>
      </c>
      <c r="C592" s="20">
        <f aca="true" t="shared" si="52" ref="C592:H592">SUM(C586:C590)</f>
        <v>842390</v>
      </c>
      <c r="D592" s="20">
        <f t="shared" si="52"/>
        <v>849629</v>
      </c>
      <c r="E592" s="20">
        <f t="shared" si="52"/>
        <v>879341</v>
      </c>
      <c r="F592" s="20">
        <f t="shared" si="52"/>
        <v>886182</v>
      </c>
      <c r="G592" s="20">
        <f t="shared" si="52"/>
        <v>885682</v>
      </c>
      <c r="H592" s="20">
        <f t="shared" si="52"/>
        <v>0</v>
      </c>
      <c r="I592" s="12">
        <f>(G592/E592)-1</f>
        <v>0.007211081935222019</v>
      </c>
    </row>
    <row r="595" spans="1:9" ht="12.75">
      <c r="A595" s="5"/>
      <c r="B595" s="6" t="s">
        <v>99</v>
      </c>
      <c r="C595" s="7"/>
      <c r="D595" s="7"/>
      <c r="E595" s="7"/>
      <c r="F595" s="7"/>
      <c r="G595" s="7"/>
      <c r="H595" s="7"/>
      <c r="I595" s="8"/>
    </row>
    <row r="596" spans="1:9" ht="12.75">
      <c r="A596" s="9"/>
      <c r="B596" s="10"/>
      <c r="C596" s="2"/>
      <c r="D596" s="2"/>
      <c r="E596" s="27"/>
      <c r="F596" s="27"/>
      <c r="G596" s="27"/>
      <c r="H596" s="27"/>
      <c r="I596" s="12"/>
    </row>
    <row r="597" spans="1:9" ht="12.75">
      <c r="A597" s="9">
        <v>1670</v>
      </c>
      <c r="B597" s="10" t="s">
        <v>13</v>
      </c>
      <c r="C597" s="28">
        <v>464</v>
      </c>
      <c r="D597" s="11">
        <f>'[50]Department Budget'!$D$8</f>
        <v>483</v>
      </c>
      <c r="E597" s="11">
        <f>'[50]Department Budget'!$E$8</f>
        <v>500</v>
      </c>
      <c r="F597" s="11">
        <f>'[50]Department Budget'!$F$8</f>
        <v>500</v>
      </c>
      <c r="G597" s="11">
        <f>'[50]Department Budget'!$G$8</f>
        <v>500</v>
      </c>
      <c r="H597" s="11"/>
      <c r="I597" s="12">
        <f>(G597/E597)-1</f>
        <v>0</v>
      </c>
    </row>
    <row r="598" spans="1:9" ht="12.75">
      <c r="A598" s="36">
        <v>1671</v>
      </c>
      <c r="B598" s="38" t="s">
        <v>100</v>
      </c>
      <c r="C598" s="37">
        <v>0</v>
      </c>
      <c r="D598" s="11">
        <f>'[50]Department Budget'!$D$9</f>
        <v>0</v>
      </c>
      <c r="E598" s="11">
        <f>'[50]Department Budget'!$E$9</f>
        <v>0</v>
      </c>
      <c r="F598" s="11">
        <f>'[50]Department Budget'!$F$9</f>
        <v>0</v>
      </c>
      <c r="G598" s="11">
        <f>'[50]Department Budget'!$G$9</f>
        <v>0</v>
      </c>
      <c r="H598" s="37"/>
      <c r="I598" s="12">
        <v>0</v>
      </c>
    </row>
    <row r="599" spans="1:9" ht="13.5" thickBot="1">
      <c r="A599" s="13"/>
      <c r="B599" s="13"/>
      <c r="C599" s="14"/>
      <c r="D599" s="14"/>
      <c r="E599" s="14"/>
      <c r="F599" s="14"/>
      <c r="G599" s="14"/>
      <c r="H599" s="14"/>
      <c r="I599" s="15"/>
    </row>
    <row r="600" spans="1:9" ht="12.75">
      <c r="A600" s="16"/>
      <c r="B600" s="16"/>
      <c r="C600" s="17"/>
      <c r="D600" s="17"/>
      <c r="E600" s="17"/>
      <c r="F600" s="17"/>
      <c r="G600" s="17"/>
      <c r="H600" s="17"/>
      <c r="I600" s="12"/>
    </row>
    <row r="601" spans="1:9" ht="12.75">
      <c r="A601" s="18"/>
      <c r="B601" s="19" t="s">
        <v>14</v>
      </c>
      <c r="C601" s="20">
        <f aca="true" t="shared" si="53" ref="C601:H601">SUM(C596:C599)</f>
        <v>464</v>
      </c>
      <c r="D601" s="20">
        <f t="shared" si="53"/>
        <v>483</v>
      </c>
      <c r="E601" s="20">
        <f t="shared" si="53"/>
        <v>500</v>
      </c>
      <c r="F601" s="20">
        <f t="shared" si="53"/>
        <v>500</v>
      </c>
      <c r="G601" s="20">
        <f t="shared" si="53"/>
        <v>500</v>
      </c>
      <c r="H601" s="20">
        <f t="shared" si="53"/>
        <v>0</v>
      </c>
      <c r="I601" s="12">
        <f>(G601/E601)-1</f>
        <v>0</v>
      </c>
    </row>
    <row r="604" spans="1:9" ht="12.75">
      <c r="A604" s="5"/>
      <c r="B604" s="6" t="s">
        <v>101</v>
      </c>
      <c r="C604" s="7"/>
      <c r="D604" s="7"/>
      <c r="E604" s="7"/>
      <c r="F604" s="7"/>
      <c r="G604" s="7"/>
      <c r="H604" s="7"/>
      <c r="I604" s="8"/>
    </row>
    <row r="605" spans="1:9" ht="12.75">
      <c r="A605" s="9"/>
      <c r="B605" s="10"/>
      <c r="C605" s="2"/>
      <c r="D605" s="2"/>
      <c r="E605" s="27"/>
      <c r="F605" s="27"/>
      <c r="G605" s="27"/>
      <c r="H605" s="27"/>
      <c r="I605" s="12"/>
    </row>
    <row r="606" spans="1:9" ht="12.75">
      <c r="A606" s="9">
        <v>1680</v>
      </c>
      <c r="B606" s="10" t="s">
        <v>16</v>
      </c>
      <c r="C606" s="2">
        <v>1836</v>
      </c>
      <c r="D606" s="27">
        <f>'[51]Department Budget'!$D$8</f>
        <v>1999</v>
      </c>
      <c r="E606" s="27">
        <f>'[51]Department Budget'!$E$8</f>
        <v>2640</v>
      </c>
      <c r="F606" s="27">
        <f>'[51]Department Budget'!$F$8</f>
        <v>2640</v>
      </c>
      <c r="G606" s="27">
        <f>'[51]Department Budget'!$G$8</f>
        <v>4200</v>
      </c>
      <c r="H606" s="27"/>
      <c r="I606" s="12">
        <v>0</v>
      </c>
    </row>
    <row r="607" spans="1:9" ht="12.75">
      <c r="A607" s="9">
        <v>1681</v>
      </c>
      <c r="B607" s="10" t="s">
        <v>102</v>
      </c>
      <c r="C607" s="28">
        <v>24514</v>
      </c>
      <c r="D607" s="27">
        <f>'[51]Department Budget'!$D$9</f>
        <v>5489</v>
      </c>
      <c r="E607" s="27">
        <f>'[51]Department Budget'!$E$9</f>
        <v>27989</v>
      </c>
      <c r="F607" s="27">
        <f>'[51]Department Budget'!$F$9</f>
        <v>28747</v>
      </c>
      <c r="G607" s="27">
        <f>'[51]Department Budget'!$G$9</f>
        <v>28747</v>
      </c>
      <c r="H607" s="11"/>
      <c r="I607" s="12">
        <v>0</v>
      </c>
    </row>
    <row r="608" spans="1:9" ht="12.75">
      <c r="A608" s="9">
        <v>1682</v>
      </c>
      <c r="B608" s="10" t="s">
        <v>162</v>
      </c>
      <c r="C608" s="2">
        <v>0</v>
      </c>
      <c r="D608" s="27">
        <f>'[51]Department Budget'!$D$10</f>
        <v>0</v>
      </c>
      <c r="E608" s="27">
        <f>'[51]Department Budget'!$E$10</f>
        <v>9000</v>
      </c>
      <c r="F608" s="27">
        <f>'[51]Department Budget'!$F$10</f>
        <v>9000</v>
      </c>
      <c r="G608" s="27">
        <f>'[51]Department Budget'!$G$10</f>
        <v>9000</v>
      </c>
      <c r="H608" s="2"/>
      <c r="I608" s="12">
        <v>0</v>
      </c>
    </row>
    <row r="609" spans="1:9" ht="13.5" thickBot="1">
      <c r="A609" s="13"/>
      <c r="B609" s="13"/>
      <c r="C609" s="14"/>
      <c r="D609" s="14"/>
      <c r="E609" s="14"/>
      <c r="F609" s="14"/>
      <c r="G609" s="14"/>
      <c r="H609" s="14"/>
      <c r="I609" s="15"/>
    </row>
    <row r="610" spans="1:9" ht="12.75">
      <c r="A610" s="16"/>
      <c r="B610" s="16"/>
      <c r="C610" s="17"/>
      <c r="D610" s="17"/>
      <c r="E610" s="17"/>
      <c r="F610" s="17"/>
      <c r="G610" s="17"/>
      <c r="H610" s="17"/>
      <c r="I610" s="12"/>
    </row>
    <row r="611" spans="1:9" ht="12.75">
      <c r="A611" s="18"/>
      <c r="B611" s="19" t="s">
        <v>14</v>
      </c>
      <c r="C611" s="20">
        <f aca="true" t="shared" si="54" ref="C611:H611">SUM(C605:C609)</f>
        <v>26350</v>
      </c>
      <c r="D611" s="20">
        <f t="shared" si="54"/>
        <v>7488</v>
      </c>
      <c r="E611" s="20">
        <f t="shared" si="54"/>
        <v>39629</v>
      </c>
      <c r="F611" s="20">
        <f t="shared" si="54"/>
        <v>40387</v>
      </c>
      <c r="G611" s="20">
        <f t="shared" si="54"/>
        <v>41947</v>
      </c>
      <c r="H611" s="20">
        <f t="shared" si="54"/>
        <v>0</v>
      </c>
      <c r="I611" s="12">
        <f>(G611/E611)-1</f>
        <v>0.05849251810542788</v>
      </c>
    </row>
    <row r="613" spans="1:9" ht="12.75">
      <c r="A613" s="5"/>
      <c r="B613" s="6" t="s">
        <v>103</v>
      </c>
      <c r="C613" s="7"/>
      <c r="D613" s="7"/>
      <c r="E613" s="7"/>
      <c r="F613" s="7"/>
      <c r="G613" s="7"/>
      <c r="H613" s="7"/>
      <c r="I613" s="8"/>
    </row>
    <row r="614" spans="1:9" ht="12.75">
      <c r="A614" s="9"/>
      <c r="B614" s="10"/>
      <c r="C614" s="2"/>
      <c r="D614" s="2"/>
      <c r="E614" s="27"/>
      <c r="F614" s="27"/>
      <c r="G614" s="27"/>
      <c r="H614" s="27"/>
      <c r="I614" s="12"/>
    </row>
    <row r="615" spans="1:9" ht="12.75">
      <c r="A615" s="9">
        <v>1690</v>
      </c>
      <c r="B615" s="10" t="s">
        <v>16</v>
      </c>
      <c r="C615" s="2">
        <v>0</v>
      </c>
      <c r="D615" s="11">
        <f>'[52]Department Budget'!$D$8</f>
        <v>0</v>
      </c>
      <c r="E615" s="11">
        <f>'[52]Department Budget'!$E$8</f>
        <v>0</v>
      </c>
      <c r="F615" s="11">
        <f>'[52]Department Budget'!$F$8</f>
        <v>0</v>
      </c>
      <c r="G615" s="11">
        <f>'[52]Department Budget'!$G$8</f>
        <v>0</v>
      </c>
      <c r="H615" s="27"/>
      <c r="I615" s="12">
        <v>0</v>
      </c>
    </row>
    <row r="616" spans="1:9" ht="12.75">
      <c r="A616" s="23">
        <v>1691</v>
      </c>
      <c r="B616" s="30" t="s">
        <v>104</v>
      </c>
      <c r="C616" s="25">
        <v>4000</v>
      </c>
      <c r="D616" s="11">
        <f>'[52]Department Budget'!$D$9</f>
        <v>4429</v>
      </c>
      <c r="E616" s="11">
        <f>'[52]Department Budget'!$E$9</f>
        <v>7000</v>
      </c>
      <c r="F616" s="11">
        <f>'[52]Department Budget'!$F$9</f>
        <v>7000</v>
      </c>
      <c r="G616" s="11">
        <f>'[52]Department Budget'!$G$9</f>
        <v>7000</v>
      </c>
      <c r="H616" s="75"/>
      <c r="I616" s="73">
        <f>(G616/E616)-1</f>
        <v>0</v>
      </c>
    </row>
    <row r="617" spans="1:9" ht="12.75">
      <c r="A617" s="23">
        <v>1692</v>
      </c>
      <c r="B617" s="30" t="s">
        <v>105</v>
      </c>
      <c r="C617" s="31">
        <v>17</v>
      </c>
      <c r="D617" s="11">
        <f>'[52]Department Budget'!$D$10</f>
        <v>63.25</v>
      </c>
      <c r="E617" s="11">
        <f>'[52]Department Budget'!$E$10</f>
        <v>2385</v>
      </c>
      <c r="F617" s="11">
        <f>'[52]Department Budget'!$F$10</f>
        <v>2385</v>
      </c>
      <c r="G617" s="11">
        <f>'[52]Department Budget'!$G$10</f>
        <v>2385</v>
      </c>
      <c r="H617" s="72"/>
      <c r="I617" s="73">
        <f>(G617/E617)-1</f>
        <v>0</v>
      </c>
    </row>
    <row r="618" spans="1:9" ht="13.5" thickBot="1">
      <c r="A618" s="13"/>
      <c r="B618" s="13"/>
      <c r="C618" s="14"/>
      <c r="D618" s="14"/>
      <c r="E618" s="14"/>
      <c r="F618" s="14"/>
      <c r="G618" s="14"/>
      <c r="H618" s="14"/>
      <c r="I618" s="15"/>
    </row>
    <row r="619" spans="1:9" ht="12.75">
      <c r="A619" s="16"/>
      <c r="B619" s="16"/>
      <c r="C619" s="17"/>
      <c r="D619" s="17"/>
      <c r="E619" s="17"/>
      <c r="F619" s="17"/>
      <c r="G619" s="17"/>
      <c r="H619" s="17"/>
      <c r="I619" s="12"/>
    </row>
    <row r="620" spans="1:9" ht="12.75">
      <c r="A620" s="18"/>
      <c r="B620" s="19" t="s">
        <v>14</v>
      </c>
      <c r="C620" s="20">
        <f aca="true" t="shared" si="55" ref="C620:H620">SUM(C614:C618)</f>
        <v>4017</v>
      </c>
      <c r="D620" s="20">
        <f t="shared" si="55"/>
        <v>4492.25</v>
      </c>
      <c r="E620" s="20">
        <f t="shared" si="55"/>
        <v>9385</v>
      </c>
      <c r="F620" s="20">
        <f t="shared" si="55"/>
        <v>9385</v>
      </c>
      <c r="G620" s="20">
        <f t="shared" si="55"/>
        <v>9385</v>
      </c>
      <c r="H620" s="20">
        <f t="shared" si="55"/>
        <v>0</v>
      </c>
      <c r="I620" s="12">
        <f>(G620/E620)-1</f>
        <v>0</v>
      </c>
    </row>
    <row r="621" spans="1:9" ht="12.75">
      <c r="A621" s="16"/>
      <c r="B621" s="16"/>
      <c r="C621" s="17"/>
      <c r="D621" s="17"/>
      <c r="E621" s="17"/>
      <c r="F621" s="17"/>
      <c r="G621" s="17"/>
      <c r="H621" s="17"/>
      <c r="I621" s="12"/>
    </row>
    <row r="622" spans="3:8" ht="12.75">
      <c r="C622" s="2"/>
      <c r="D622" s="2"/>
      <c r="E622" s="2"/>
      <c r="F622" s="3" t="s">
        <v>173</v>
      </c>
      <c r="G622" s="3" t="s">
        <v>173</v>
      </c>
      <c r="H622" s="3" t="s">
        <v>163</v>
      </c>
    </row>
    <row r="623" spans="3:9" ht="12.75">
      <c r="C623" s="3" t="s">
        <v>163</v>
      </c>
      <c r="D623" s="3" t="s">
        <v>166</v>
      </c>
      <c r="E623" s="3" t="s">
        <v>168</v>
      </c>
      <c r="F623" s="3" t="s">
        <v>6</v>
      </c>
      <c r="G623" s="3" t="s">
        <v>8</v>
      </c>
      <c r="H623" s="3" t="s">
        <v>11</v>
      </c>
      <c r="I623" s="1" t="s">
        <v>0</v>
      </c>
    </row>
    <row r="624" spans="1:9" ht="12.75">
      <c r="A624" s="1" t="s">
        <v>4</v>
      </c>
      <c r="B624" s="1" t="s">
        <v>1</v>
      </c>
      <c r="C624" s="3" t="s">
        <v>2</v>
      </c>
      <c r="D624" s="3" t="s">
        <v>2</v>
      </c>
      <c r="E624" s="3" t="s">
        <v>5</v>
      </c>
      <c r="F624" s="3" t="s">
        <v>7</v>
      </c>
      <c r="G624" s="3" t="s">
        <v>10</v>
      </c>
      <c r="H624" s="3" t="s">
        <v>10</v>
      </c>
      <c r="I624" s="1" t="s">
        <v>3</v>
      </c>
    </row>
    <row r="625" ht="12.75">
      <c r="G625" s="3"/>
    </row>
    <row r="627" spans="1:9" ht="12.75">
      <c r="A627" s="5"/>
      <c r="B627" s="6" t="s">
        <v>154</v>
      </c>
      <c r="C627" s="7"/>
      <c r="D627" s="7"/>
      <c r="E627" s="7"/>
      <c r="F627" s="7"/>
      <c r="G627" s="7"/>
      <c r="H627" s="7"/>
      <c r="I627" s="8"/>
    </row>
    <row r="628" spans="1:9" ht="12.75">
      <c r="A628" s="9"/>
      <c r="B628" s="10"/>
      <c r="C628" s="2"/>
      <c r="D628" s="2"/>
      <c r="E628" s="27"/>
      <c r="F628" s="27"/>
      <c r="G628" s="27"/>
      <c r="H628" s="27"/>
      <c r="I628" s="12"/>
    </row>
    <row r="629" spans="1:9" ht="12.75">
      <c r="A629" s="9">
        <v>1700</v>
      </c>
      <c r="B629" s="10" t="s">
        <v>29</v>
      </c>
      <c r="C629" s="2">
        <v>129180</v>
      </c>
      <c r="D629" s="11">
        <f>'[53]Department Budget'!$D$8</f>
        <v>137749</v>
      </c>
      <c r="E629" s="11">
        <f>'[53]Department Budget'!$E$8</f>
        <v>143285</v>
      </c>
      <c r="F629" s="11">
        <f>'[53]Department Budget'!$F$8</f>
        <v>143285</v>
      </c>
      <c r="G629" s="11">
        <f>'[53]Department Budget'!$G$8</f>
        <v>143285</v>
      </c>
      <c r="H629" s="27"/>
      <c r="I629" s="73">
        <f>(G629/E629)-1</f>
        <v>0</v>
      </c>
    </row>
    <row r="630" spans="1:9" ht="12.75">
      <c r="A630" s="23">
        <v>1701</v>
      </c>
      <c r="B630" s="30" t="s">
        <v>16</v>
      </c>
      <c r="C630" s="25">
        <v>140006</v>
      </c>
      <c r="D630" s="11">
        <f>'[53]Department Budget'!$D$9</f>
        <v>112946</v>
      </c>
      <c r="E630" s="11">
        <f>'[53]Department Budget'!$E$9</f>
        <v>113881</v>
      </c>
      <c r="F630" s="11">
        <f>'[53]Department Budget'!$F$9</f>
        <v>112481</v>
      </c>
      <c r="G630" s="11">
        <f>'[53]Department Budget'!$G$9</f>
        <v>112481</v>
      </c>
      <c r="H630" s="75"/>
      <c r="I630" s="73">
        <f>(G630/E630)-1</f>
        <v>-0.012293534478973633</v>
      </c>
    </row>
    <row r="631" spans="1:9" ht="12.75">
      <c r="A631" s="23">
        <v>1702</v>
      </c>
      <c r="B631" s="30" t="s">
        <v>13</v>
      </c>
      <c r="C631" s="25">
        <v>129120</v>
      </c>
      <c r="D631" s="11">
        <f>'[53]Department Budget'!$D$10</f>
        <v>151862</v>
      </c>
      <c r="E631" s="11">
        <f>'[53]Department Budget'!$E$10</f>
        <v>122454</v>
      </c>
      <c r="F631" s="11">
        <f>'[53]Department Budget'!$F$10</f>
        <v>149540</v>
      </c>
      <c r="G631" s="11">
        <f>'[53]Department Budget'!$G$10</f>
        <v>139940</v>
      </c>
      <c r="H631" s="75"/>
      <c r="I631" s="73">
        <f>(G631/E631)-1</f>
        <v>0.14279647867770762</v>
      </c>
    </row>
    <row r="632" spans="1:9" ht="12.75">
      <c r="A632" s="23">
        <v>1703</v>
      </c>
      <c r="B632" s="30" t="s">
        <v>18</v>
      </c>
      <c r="C632" s="31">
        <v>0</v>
      </c>
      <c r="D632" s="11">
        <f>'[53]Department Budget'!$D$11</f>
        <v>0</v>
      </c>
      <c r="E632" s="11">
        <f>'[53]Department Budget'!$E$11</f>
        <v>0</v>
      </c>
      <c r="F632" s="11">
        <f>'[53]Department Budget'!$F$11</f>
        <v>0</v>
      </c>
      <c r="G632" s="11">
        <f>'[53]Department Budget'!$G$11</f>
        <v>0</v>
      </c>
      <c r="H632" s="72"/>
      <c r="I632" s="73">
        <v>0</v>
      </c>
    </row>
    <row r="633" spans="1:9" ht="13.5" thickBot="1">
      <c r="A633" s="13"/>
      <c r="B633" s="13"/>
      <c r="C633" s="14"/>
      <c r="D633" s="14"/>
      <c r="E633" s="14"/>
      <c r="F633" s="14"/>
      <c r="G633" s="14"/>
      <c r="H633" s="14"/>
      <c r="I633" s="15"/>
    </row>
    <row r="634" spans="1:9" ht="12.75">
      <c r="A634" s="16"/>
      <c r="B634" s="16"/>
      <c r="C634" s="17"/>
      <c r="D634" s="17"/>
      <c r="E634" s="17"/>
      <c r="F634" s="17"/>
      <c r="G634" s="17"/>
      <c r="H634" s="17"/>
      <c r="I634" s="12"/>
    </row>
    <row r="635" spans="1:9" ht="12.75">
      <c r="A635" s="18"/>
      <c r="B635" s="19" t="s">
        <v>14</v>
      </c>
      <c r="C635" s="20">
        <f aca="true" t="shared" si="56" ref="C635:H635">SUM(C628:C633)</f>
        <v>398306</v>
      </c>
      <c r="D635" s="20">
        <f t="shared" si="56"/>
        <v>402557</v>
      </c>
      <c r="E635" s="20">
        <f t="shared" si="56"/>
        <v>379620</v>
      </c>
      <c r="F635" s="20">
        <f t="shared" si="56"/>
        <v>405306</v>
      </c>
      <c r="G635" s="20">
        <f t="shared" si="56"/>
        <v>395706</v>
      </c>
      <c r="H635" s="20">
        <f t="shared" si="56"/>
        <v>0</v>
      </c>
      <c r="I635" s="12">
        <f>(G635/E635)-1</f>
        <v>0.042373952900268685</v>
      </c>
    </row>
    <row r="638" spans="1:9" s="33" customFormat="1" ht="15.75">
      <c r="A638" s="33" t="s">
        <v>147</v>
      </c>
      <c r="C638" s="39">
        <f aca="true" t="shared" si="57" ref="C638:H638">SUM(C528+C542+C553+C562+C569+C577+C592+C601+C611+C620+C635)</f>
        <v>1499389</v>
      </c>
      <c r="D638" s="39">
        <f t="shared" si="57"/>
        <v>1499137.65</v>
      </c>
      <c r="E638" s="39">
        <f>SUM(E528+E542+E553+E562+E569+E577+E592+E601+E611+E620+E635)</f>
        <v>1595271.514</v>
      </c>
      <c r="F638" s="39">
        <f t="shared" si="57"/>
        <v>1634435.514</v>
      </c>
      <c r="G638" s="39">
        <f t="shared" si="57"/>
        <v>1624695.514</v>
      </c>
      <c r="H638" s="39">
        <f t="shared" si="57"/>
        <v>0</v>
      </c>
      <c r="I638" s="12">
        <f>(G638/E638)-1</f>
        <v>0.018444509126989805</v>
      </c>
    </row>
    <row r="639" s="33" customFormat="1" ht="15.75">
      <c r="A639" s="33" t="s">
        <v>148</v>
      </c>
    </row>
    <row r="641" ht="12.75">
      <c r="B641" s="35" t="s">
        <v>106</v>
      </c>
    </row>
    <row r="644" spans="1:9" ht="12.75">
      <c r="A644" s="5"/>
      <c r="B644" s="6" t="s">
        <v>106</v>
      </c>
      <c r="C644" s="7"/>
      <c r="D644" s="7"/>
      <c r="E644" s="7"/>
      <c r="F644" s="7"/>
      <c r="G644" s="7"/>
      <c r="H644" s="7"/>
      <c r="I644" s="8"/>
    </row>
    <row r="645" spans="1:9" ht="12.75">
      <c r="A645" s="9"/>
      <c r="B645" s="10"/>
      <c r="C645" s="2"/>
      <c r="D645" s="2"/>
      <c r="E645" s="27"/>
      <c r="F645" s="27"/>
      <c r="G645" s="27"/>
      <c r="H645" s="27"/>
      <c r="I645" s="12"/>
    </row>
    <row r="646" spans="1:9" ht="12.75">
      <c r="A646" s="9">
        <v>2000</v>
      </c>
      <c r="B646" s="10" t="s">
        <v>156</v>
      </c>
      <c r="C646" s="2">
        <v>992670</v>
      </c>
      <c r="D646" s="27">
        <f>'[54]Department Budget'!$D$8</f>
        <v>988600</v>
      </c>
      <c r="E646" s="27">
        <f>'[54]Department Budget'!$E$8</f>
        <v>892210</v>
      </c>
      <c r="F646" s="27">
        <f>'[54]Department Budget'!$F$8</f>
        <v>682210</v>
      </c>
      <c r="G646" s="27">
        <f>'[54]Department Budget'!$G$8</f>
        <v>682210</v>
      </c>
      <c r="H646" s="27"/>
      <c r="I646" s="12">
        <f>(G646/E646)-1</f>
        <v>-0.23537059660842174</v>
      </c>
    </row>
    <row r="647" spans="1:9" ht="12.75">
      <c r="A647" s="9">
        <v>2001</v>
      </c>
      <c r="B647" s="10" t="s">
        <v>157</v>
      </c>
      <c r="C647" s="2">
        <v>0</v>
      </c>
      <c r="D647" s="27">
        <f>'[54]Department Budget'!$D$9</f>
        <v>0</v>
      </c>
      <c r="E647" s="27">
        <f>'[54]Department Budget'!$E$9</f>
        <v>36391</v>
      </c>
      <c r="F647" s="27">
        <f>'[54]Department Budget'!$F$9</f>
        <v>40040</v>
      </c>
      <c r="G647" s="27">
        <f>'[54]Department Budget'!$G$9</f>
        <v>40040</v>
      </c>
      <c r="H647" s="27"/>
      <c r="I647" s="12">
        <v>0</v>
      </c>
    </row>
    <row r="648" spans="1:9" ht="12.75">
      <c r="A648" s="9"/>
      <c r="B648" s="10"/>
      <c r="C648" s="2"/>
      <c r="D648" s="27"/>
      <c r="E648" s="27"/>
      <c r="F648" s="27"/>
      <c r="G648" s="27"/>
      <c r="H648" s="27"/>
      <c r="I648" s="12"/>
    </row>
    <row r="649" spans="1:9" ht="12.75">
      <c r="A649" s="9">
        <v>2002</v>
      </c>
      <c r="B649" s="10" t="s">
        <v>158</v>
      </c>
      <c r="C649" s="2">
        <v>265920</v>
      </c>
      <c r="D649" s="27">
        <f>'[54]Department Budget'!$D$11</f>
        <v>237780</v>
      </c>
      <c r="E649" s="27">
        <f>'[54]Department Budget'!$E$11</f>
        <v>205609</v>
      </c>
      <c r="F649" s="27">
        <f>'[54]Department Budget'!$F$11</f>
        <v>183235</v>
      </c>
      <c r="G649" s="27">
        <f>'[54]Department Budget'!$G$11</f>
        <v>183235</v>
      </c>
      <c r="H649" s="27"/>
      <c r="I649" s="12">
        <f>(G649/E649)-1</f>
        <v>-0.1088181937561099</v>
      </c>
    </row>
    <row r="650" spans="1:9" ht="12.75">
      <c r="A650" s="9">
        <v>2003</v>
      </c>
      <c r="B650" s="10" t="s">
        <v>159</v>
      </c>
      <c r="C650" s="2">
        <v>0</v>
      </c>
      <c r="D650" s="27">
        <f>'[54]Department Budget'!$D$12</f>
        <v>0</v>
      </c>
      <c r="E650" s="27">
        <f>'[54]Department Budget'!$E$12</f>
        <v>4909</v>
      </c>
      <c r="F650" s="27">
        <f>'[54]Department Budget'!$F$12</f>
        <v>3148</v>
      </c>
      <c r="G650" s="27">
        <f>'[54]Department Budget'!$G$12</f>
        <v>3148</v>
      </c>
      <c r="H650" s="27"/>
      <c r="I650" s="12">
        <v>0</v>
      </c>
    </row>
    <row r="651" spans="1:9" ht="12.75">
      <c r="A651" s="9"/>
      <c r="B651" s="10"/>
      <c r="C651" s="2"/>
      <c r="D651" s="27"/>
      <c r="E651" s="27"/>
      <c r="F651" s="27"/>
      <c r="G651" s="27"/>
      <c r="H651" s="27"/>
      <c r="I651" s="12"/>
    </row>
    <row r="652" spans="1:9" ht="12.75">
      <c r="A652" s="9">
        <v>2004</v>
      </c>
      <c r="B652" s="10" t="s">
        <v>107</v>
      </c>
      <c r="C652" s="2">
        <v>0</v>
      </c>
      <c r="D652" s="27">
        <f>'[54]Department Budget'!$D$14</f>
        <v>0</v>
      </c>
      <c r="E652" s="27">
        <f>'[54]Department Budget'!$E$14</f>
        <v>294100</v>
      </c>
      <c r="F652" s="27">
        <f>'[54]Department Budget'!$F$14</f>
        <v>429438</v>
      </c>
      <c r="G652" s="27">
        <f>'[54]Department Budget'!$G$14</f>
        <v>429438</v>
      </c>
      <c r="H652" s="27"/>
      <c r="I652" s="12">
        <v>0</v>
      </c>
    </row>
    <row r="653" spans="1:9" ht="12.75">
      <c r="A653" s="9">
        <v>2005</v>
      </c>
      <c r="B653" s="10" t="s">
        <v>164</v>
      </c>
      <c r="C653" s="2">
        <v>9113</v>
      </c>
      <c r="D653" s="27">
        <f>'[54]Department Budget'!$D$15</f>
        <v>17808</v>
      </c>
      <c r="E653" s="27">
        <f>'[54]Department Budget'!$E$15</f>
        <v>31100</v>
      </c>
      <c r="F653" s="27">
        <f>'[54]Department Budget'!$F$15</f>
        <v>50319</v>
      </c>
      <c r="G653" s="27">
        <f>'[54]Department Budget'!$G$15</f>
        <v>50319</v>
      </c>
      <c r="H653" s="27"/>
      <c r="I653" s="12">
        <v>0</v>
      </c>
    </row>
    <row r="654" spans="1:9" ht="13.5" thickBot="1">
      <c r="A654" s="13"/>
      <c r="B654" s="13"/>
      <c r="C654" s="14"/>
      <c r="D654" s="14"/>
      <c r="E654" s="14"/>
      <c r="F654" s="14"/>
      <c r="G654" s="14"/>
      <c r="H654" s="14"/>
      <c r="I654" s="15"/>
    </row>
    <row r="655" spans="1:9" ht="12.75" hidden="1">
      <c r="A655" s="16"/>
      <c r="B655" s="16"/>
      <c r="C655" s="17"/>
      <c r="D655" s="17"/>
      <c r="E655" s="17"/>
      <c r="F655" s="17"/>
      <c r="G655" s="17">
        <f>SUM(G647+G650+G653)</f>
        <v>93507</v>
      </c>
      <c r="H655" s="17"/>
      <c r="I655" s="12"/>
    </row>
    <row r="656" spans="1:9" ht="12.75">
      <c r="A656" s="16"/>
      <c r="B656" s="16"/>
      <c r="C656" s="17"/>
      <c r="D656" s="17"/>
      <c r="E656" s="17"/>
      <c r="F656" s="17"/>
      <c r="G656" s="17"/>
      <c r="H656" s="17"/>
      <c r="I656" s="12"/>
    </row>
    <row r="657" spans="1:9" ht="12.75">
      <c r="A657" s="18"/>
      <c r="B657" s="19" t="s">
        <v>14</v>
      </c>
      <c r="C657" s="20">
        <f aca="true" t="shared" si="58" ref="C657:H657">SUM(C645:C654)</f>
        <v>1267703</v>
      </c>
      <c r="D657" s="20">
        <f t="shared" si="58"/>
        <v>1244188</v>
      </c>
      <c r="E657" s="20">
        <f t="shared" si="58"/>
        <v>1464319</v>
      </c>
      <c r="F657" s="20">
        <f t="shared" si="58"/>
        <v>1388390</v>
      </c>
      <c r="G657" s="20">
        <f t="shared" si="58"/>
        <v>1388390</v>
      </c>
      <c r="H657" s="20">
        <f t="shared" si="58"/>
        <v>0</v>
      </c>
      <c r="I657" s="12">
        <f>(G657/E657)-1</f>
        <v>-0.051852772517463785</v>
      </c>
    </row>
    <row r="659" spans="1:9" s="32" customFormat="1" ht="20.25" customHeight="1">
      <c r="A659" s="33" t="s">
        <v>108</v>
      </c>
      <c r="C659" s="39">
        <f aca="true" t="shared" si="59" ref="C659:H659">SUM(C657)</f>
        <v>1267703</v>
      </c>
      <c r="D659" s="39">
        <f>SUM(D657)</f>
        <v>1244188</v>
      </c>
      <c r="E659" s="39">
        <f>SUM(E657)</f>
        <v>1464319</v>
      </c>
      <c r="F659" s="39">
        <f t="shared" si="59"/>
        <v>1388390</v>
      </c>
      <c r="G659" s="39">
        <f t="shared" si="59"/>
        <v>1388390</v>
      </c>
      <c r="H659" s="39">
        <f t="shared" si="59"/>
        <v>0</v>
      </c>
      <c r="I659" s="40">
        <f>(G659/E659)-1</f>
        <v>-0.051852772517463785</v>
      </c>
    </row>
    <row r="662" spans="3:8" ht="12.75">
      <c r="C662" s="2"/>
      <c r="D662" s="2"/>
      <c r="E662" s="2"/>
      <c r="F662" s="3" t="s">
        <v>173</v>
      </c>
      <c r="G662" s="3" t="s">
        <v>173</v>
      </c>
      <c r="H662" s="3" t="s">
        <v>163</v>
      </c>
    </row>
    <row r="663" spans="3:9" ht="12.75">
      <c r="C663" s="3" t="s">
        <v>163</v>
      </c>
      <c r="D663" s="3" t="s">
        <v>166</v>
      </c>
      <c r="E663" s="3" t="s">
        <v>168</v>
      </c>
      <c r="F663" s="3" t="s">
        <v>6</v>
      </c>
      <c r="G663" s="3" t="s">
        <v>8</v>
      </c>
      <c r="H663" s="3" t="s">
        <v>11</v>
      </c>
      <c r="I663" s="1" t="s">
        <v>0</v>
      </c>
    </row>
    <row r="664" spans="1:9" ht="12.75">
      <c r="A664" s="1" t="s">
        <v>4</v>
      </c>
      <c r="B664" s="1" t="s">
        <v>1</v>
      </c>
      <c r="C664" s="3" t="s">
        <v>2</v>
      </c>
      <c r="D664" s="3" t="s">
        <v>2</v>
      </c>
      <c r="E664" s="3" t="s">
        <v>5</v>
      </c>
      <c r="F664" s="3" t="s">
        <v>7</v>
      </c>
      <c r="G664" s="3" t="s">
        <v>10</v>
      </c>
      <c r="H664" s="3" t="s">
        <v>10</v>
      </c>
      <c r="I664" s="1" t="s">
        <v>3</v>
      </c>
    </row>
    <row r="668" ht="12.75">
      <c r="B668" s="35" t="s">
        <v>109</v>
      </c>
    </row>
    <row r="670" spans="1:9" ht="12.75">
      <c r="A670" s="5"/>
      <c r="B670" s="6" t="s">
        <v>109</v>
      </c>
      <c r="C670" s="7"/>
      <c r="D670" s="7"/>
      <c r="E670" s="7"/>
      <c r="F670" s="7"/>
      <c r="G670" s="7"/>
      <c r="H670" s="7"/>
      <c r="I670" s="8"/>
    </row>
    <row r="671" spans="1:9" ht="12.75">
      <c r="A671" s="9"/>
      <c r="B671" s="10"/>
      <c r="C671" s="2"/>
      <c r="D671" s="2"/>
      <c r="E671" s="27"/>
      <c r="F671" s="27"/>
      <c r="G671" s="27"/>
      <c r="H671" s="27"/>
      <c r="I671" s="12"/>
    </row>
    <row r="672" spans="1:9" ht="12.75">
      <c r="A672" s="9"/>
      <c r="B672" s="10" t="s">
        <v>110</v>
      </c>
      <c r="C672" s="2"/>
      <c r="D672" s="2"/>
      <c r="E672" s="27"/>
      <c r="F672" s="27"/>
      <c r="G672" s="27"/>
      <c r="H672" s="27"/>
      <c r="I672" s="12"/>
    </row>
    <row r="673" spans="1:11" ht="14.25">
      <c r="A673" s="9">
        <v>3000</v>
      </c>
      <c r="B673" s="10" t="s">
        <v>111</v>
      </c>
      <c r="C673" s="2">
        <v>1737842</v>
      </c>
      <c r="D673" s="27">
        <f>'[55]Department Budget'!$D$9</f>
        <v>1839040</v>
      </c>
      <c r="E673" s="27">
        <f>'[55]Department Budget'!$E$9</f>
        <v>1966279</v>
      </c>
      <c r="F673" s="27">
        <f>'[55]Department Budget'!$F$9</f>
        <v>2081699</v>
      </c>
      <c r="G673" s="27">
        <f>'[55]Department Budget'!$G$9</f>
        <v>2081699</v>
      </c>
      <c r="H673" s="27"/>
      <c r="I673" s="12">
        <f>(G673/E673)-1</f>
        <v>0.05869970639975297</v>
      </c>
      <c r="K673" s="79"/>
    </row>
    <row r="674" spans="1:9" ht="12.75">
      <c r="A674" s="9">
        <v>3001</v>
      </c>
      <c r="B674" s="10" t="s">
        <v>112</v>
      </c>
      <c r="C674" s="2">
        <v>0</v>
      </c>
      <c r="D674" s="27">
        <f>'[55]Department Budget'!$D$10</f>
        <v>0</v>
      </c>
      <c r="E674" s="27">
        <f>'[55]Department Budget'!$E$10</f>
        <v>0</v>
      </c>
      <c r="F674" s="27">
        <f>'[55]Department Budget'!$F$10</f>
        <v>0</v>
      </c>
      <c r="G674" s="27">
        <f>'[55]Department Budget'!$G$10</f>
        <v>0</v>
      </c>
      <c r="H674" s="27"/>
      <c r="I674" s="12">
        <v>0</v>
      </c>
    </row>
    <row r="675" spans="1:9" ht="12.75">
      <c r="A675" s="9">
        <v>3002</v>
      </c>
      <c r="B675" s="10" t="s">
        <v>113</v>
      </c>
      <c r="C675" s="2">
        <v>21551</v>
      </c>
      <c r="D675" s="27">
        <f>'[55]Department Budget'!$D$11</f>
        <v>27965</v>
      </c>
      <c r="E675" s="27">
        <f>'[55]Department Budget'!$E$11</f>
        <v>41140</v>
      </c>
      <c r="F675" s="27">
        <f>'[55]Department Budget'!$F$11</f>
        <v>35000</v>
      </c>
      <c r="G675" s="27">
        <f>'[55]Department Budget'!$G$11</f>
        <v>35000</v>
      </c>
      <c r="H675" s="27"/>
      <c r="I675" s="12">
        <f>(G675/E675)-1</f>
        <v>-0.14924647544968406</v>
      </c>
    </row>
    <row r="676" spans="1:9" ht="12.75">
      <c r="A676" s="9"/>
      <c r="B676" s="10"/>
      <c r="C676" s="2"/>
      <c r="D676" s="27"/>
      <c r="E676" s="27"/>
      <c r="F676" s="27"/>
      <c r="G676" s="27"/>
      <c r="H676" s="27"/>
      <c r="I676" s="12">
        <v>0</v>
      </c>
    </row>
    <row r="677" spans="1:9" ht="12.75">
      <c r="A677" s="9"/>
      <c r="B677" s="10" t="s">
        <v>114</v>
      </c>
      <c r="C677" s="2"/>
      <c r="D677" s="27"/>
      <c r="E677" s="27"/>
      <c r="F677" s="27"/>
      <c r="G677" s="27"/>
      <c r="H677" s="27"/>
      <c r="I677" s="12">
        <v>0</v>
      </c>
    </row>
    <row r="678" spans="1:9" ht="12.75">
      <c r="A678" s="23">
        <v>3010</v>
      </c>
      <c r="B678" s="30" t="s">
        <v>161</v>
      </c>
      <c r="C678" s="25">
        <v>1272820</v>
      </c>
      <c r="D678" s="27">
        <f>'[55]Department Budget'!$D$14</f>
        <v>1331701</v>
      </c>
      <c r="E678" s="27">
        <f>'[55]Department Budget'!$E$14</f>
        <v>1704000</v>
      </c>
      <c r="F678" s="27">
        <f>'[55]Department Budget'!$F$14</f>
        <v>1981875</v>
      </c>
      <c r="G678" s="27">
        <f>'[55]Department Budget'!$G$14</f>
        <v>1981875</v>
      </c>
      <c r="H678" s="75"/>
      <c r="I678" s="73">
        <f>(G678/E678)-1</f>
        <v>0.1630721830985915</v>
      </c>
    </row>
    <row r="679" spans="1:9" ht="12.75">
      <c r="A679" s="9">
        <v>3011</v>
      </c>
      <c r="B679" s="10" t="s">
        <v>115</v>
      </c>
      <c r="C679" s="2">
        <v>2415</v>
      </c>
      <c r="D679" s="27">
        <f>'[55]Department Budget'!$D$15</f>
        <v>2958</v>
      </c>
      <c r="E679" s="27">
        <f>'[55]Department Budget'!$E$15</f>
        <v>3160</v>
      </c>
      <c r="F679" s="27">
        <f>'[55]Department Budget'!$F$15</f>
        <v>3160</v>
      </c>
      <c r="G679" s="27">
        <f>'[55]Department Budget'!$G$15</f>
        <v>3160</v>
      </c>
      <c r="H679" s="27"/>
      <c r="I679" s="12">
        <f>(G679/E679)-1</f>
        <v>0</v>
      </c>
    </row>
    <row r="680" spans="1:9" ht="12.75">
      <c r="A680" s="9">
        <v>3012</v>
      </c>
      <c r="B680" s="10" t="s">
        <v>116</v>
      </c>
      <c r="C680" s="2">
        <v>116860</v>
      </c>
      <c r="D680" s="27">
        <f>'[55]Department Budget'!$D$16</f>
        <v>115210</v>
      </c>
      <c r="E680" s="27">
        <f>'[55]Department Budget'!$E$16</f>
        <v>127931</v>
      </c>
      <c r="F680" s="27">
        <f>'[55]Department Budget'!$F$16</f>
        <v>138100</v>
      </c>
      <c r="G680" s="27">
        <f>'[55]Department Budget'!$G$16</f>
        <v>138100</v>
      </c>
      <c r="H680" s="27"/>
      <c r="I680" s="12">
        <f>(G680/E680)-1</f>
        <v>0.07948816158710548</v>
      </c>
    </row>
    <row r="681" spans="1:9" ht="13.5" thickBot="1">
      <c r="A681" s="13"/>
      <c r="B681" s="13"/>
      <c r="C681" s="14"/>
      <c r="D681" s="14"/>
      <c r="E681" s="14"/>
      <c r="F681" s="14"/>
      <c r="G681" s="14"/>
      <c r="H681" s="14"/>
      <c r="I681" s="15"/>
    </row>
    <row r="682" spans="1:9" ht="12.75">
      <c r="A682" s="16"/>
      <c r="B682" s="16"/>
      <c r="C682" s="17"/>
      <c r="D682" s="17"/>
      <c r="E682" s="17"/>
      <c r="F682" s="17"/>
      <c r="G682" s="17"/>
      <c r="H682" s="17"/>
      <c r="I682" s="12"/>
    </row>
    <row r="683" spans="1:9" ht="12.75">
      <c r="A683" s="18"/>
      <c r="B683" s="19" t="s">
        <v>14</v>
      </c>
      <c r="C683" s="20">
        <f>SUM(C673:C680)</f>
        <v>3151488</v>
      </c>
      <c r="D683" s="20">
        <f>SUM(D673:D680)</f>
        <v>3316874</v>
      </c>
      <c r="E683" s="20">
        <f>SUM(E673:E680)</f>
        <v>3842510</v>
      </c>
      <c r="F683" s="20">
        <f>SUM(F673:F680)</f>
        <v>4239834</v>
      </c>
      <c r="G683" s="20">
        <f>SUM(G671:G681)</f>
        <v>4239834</v>
      </c>
      <c r="H683" s="20">
        <f>SUM(H671:H681)</f>
        <v>0</v>
      </c>
      <c r="I683" s="12">
        <f>(G683/E683)-1</f>
        <v>0.1034022032473565</v>
      </c>
    </row>
    <row r="685" spans="1:9" s="32" customFormat="1" ht="20.25" customHeight="1">
      <c r="A685" s="33" t="s">
        <v>117</v>
      </c>
      <c r="C685" s="39">
        <f aca="true" t="shared" si="60" ref="C685:H685">SUM(C683)</f>
        <v>3151488</v>
      </c>
      <c r="D685" s="39">
        <f>SUM(D683)</f>
        <v>3316874</v>
      </c>
      <c r="E685" s="39">
        <f>SUM(E683)</f>
        <v>3842510</v>
      </c>
      <c r="F685" s="39">
        <f t="shared" si="60"/>
        <v>4239834</v>
      </c>
      <c r="G685" s="39">
        <f t="shared" si="60"/>
        <v>4239834</v>
      </c>
      <c r="H685" s="39">
        <f t="shared" si="60"/>
        <v>0</v>
      </c>
      <c r="I685" s="40">
        <f>(G685/E685)-1</f>
        <v>0.1034022032473565</v>
      </c>
    </row>
    <row r="688" spans="1:9" s="33" customFormat="1" ht="15.75">
      <c r="A688" s="33" t="s">
        <v>118</v>
      </c>
      <c r="C688" s="39">
        <f aca="true" t="shared" si="61" ref="C688:H688">SUM(C189+C302+C398+C427+C514+C638+C659+C685)</f>
        <v>32519594</v>
      </c>
      <c r="D688" s="39">
        <f t="shared" si="61"/>
        <v>34037134.65</v>
      </c>
      <c r="E688" s="39">
        <f t="shared" si="61"/>
        <v>36063937.75</v>
      </c>
      <c r="F688" s="39">
        <f t="shared" si="61"/>
        <v>37843606.529599994</v>
      </c>
      <c r="G688" s="39">
        <f t="shared" si="61"/>
        <v>37708861.529599994</v>
      </c>
      <c r="H688" s="39">
        <f t="shared" si="61"/>
        <v>0</v>
      </c>
      <c r="I688" s="40">
        <f>(G688/E688)-1</f>
        <v>0.04561131929083362</v>
      </c>
    </row>
    <row r="691" ht="12.75">
      <c r="G691" s="69"/>
    </row>
  </sheetData>
  <sheetProtection/>
  <printOptions/>
  <pageMargins left="0.75" right="0.75" top="1" bottom="1" header="0.5" footer="0.5"/>
  <pageSetup horizontalDpi="600" verticalDpi="600" orientation="landscape" scale="75" r:id="rId1"/>
  <rowBreaks count="15" manualBreakCount="15">
    <brk id="40" max="8" man="1"/>
    <brk id="83" max="8" man="1"/>
    <brk id="131" max="8" man="1"/>
    <brk id="171" max="8" man="1"/>
    <brk id="216" max="8" man="1"/>
    <brk id="263" max="8" man="1"/>
    <brk id="308" max="8" man="1"/>
    <brk id="353" max="8" man="1"/>
    <brk id="400" max="8" man="1"/>
    <brk id="442" max="8" man="1"/>
    <brk id="484" max="8" man="1"/>
    <brk id="529" max="8" man="1"/>
    <brk id="578" max="8" man="1"/>
    <brk id="621" max="8" man="1"/>
    <brk id="660" max="8" man="1"/>
  </rowBreaks>
  <ignoredErrors>
    <ignoredError sqref="D538:D539 E538:E539 F538:F539 G538:G539 D547:D550 E547:E550 F547:F550 G547:G550 F558 F559 D558:E558 D559:E559 G559 G5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0"/>
  <sheetViews>
    <sheetView zoomScalePageLayoutView="0" workbookViewId="0" topLeftCell="A1">
      <selection activeCell="D714" sqref="D714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8.7109375" style="0" customWidth="1"/>
    <col min="4" max="4" width="17.7109375" style="0" customWidth="1"/>
    <col min="5" max="5" width="16.7109375" style="51" customWidth="1"/>
    <col min="6" max="6" width="12.7109375" style="69" customWidth="1"/>
  </cols>
  <sheetData>
    <row r="1" spans="1:6" s="33" customFormat="1" ht="15" customHeight="1">
      <c r="A1" s="33" t="s">
        <v>133</v>
      </c>
      <c r="D1" s="43"/>
      <c r="E1" s="52" t="s">
        <v>175</v>
      </c>
      <c r="F1" s="61"/>
    </row>
    <row r="2" spans="1:6" s="33" customFormat="1" ht="15" customHeight="1">
      <c r="A2" s="33" t="s">
        <v>174</v>
      </c>
      <c r="D2" s="45"/>
      <c r="E2" s="52"/>
      <c r="F2" s="61"/>
    </row>
    <row r="3" spans="1:6" s="33" customFormat="1" ht="15" customHeight="1">
      <c r="A3" s="33" t="s">
        <v>134</v>
      </c>
      <c r="D3" s="45"/>
      <c r="E3" s="52"/>
      <c r="F3" s="61"/>
    </row>
    <row r="6" spans="3:6" ht="12.75">
      <c r="C6" s="2"/>
      <c r="D6" s="3" t="s">
        <v>173</v>
      </c>
      <c r="E6" s="53" t="s">
        <v>173</v>
      </c>
      <c r="F6" s="41" t="s">
        <v>173</v>
      </c>
    </row>
    <row r="7" spans="3:6" ht="12.75">
      <c r="C7" s="3"/>
      <c r="D7" s="3" t="s">
        <v>8</v>
      </c>
      <c r="E7" s="53" t="s">
        <v>127</v>
      </c>
      <c r="F7" s="41" t="s">
        <v>128</v>
      </c>
    </row>
    <row r="8" spans="1:6" ht="12.75">
      <c r="A8" s="1" t="s">
        <v>4</v>
      </c>
      <c r="B8" s="1" t="s">
        <v>1</v>
      </c>
      <c r="C8" s="3"/>
      <c r="D8" s="3" t="s">
        <v>10</v>
      </c>
      <c r="E8" s="53" t="s">
        <v>120</v>
      </c>
      <c r="F8" s="41" t="s">
        <v>120</v>
      </c>
    </row>
    <row r="9" spans="1:6" ht="12.75">
      <c r="A9" s="1"/>
      <c r="B9" s="1"/>
      <c r="C9" s="3"/>
      <c r="D9" s="3"/>
      <c r="E9" s="54"/>
      <c r="F9" s="41"/>
    </row>
    <row r="10" spans="1:6" ht="12.75">
      <c r="A10" s="1"/>
      <c r="B10" s="34" t="s">
        <v>71</v>
      </c>
      <c r="C10" s="3"/>
      <c r="D10" s="3"/>
      <c r="E10" s="54"/>
      <c r="F10" s="41"/>
    </row>
    <row r="11" spans="1:6" ht="12.75">
      <c r="A11" s="1"/>
      <c r="B11" s="1"/>
      <c r="C11" s="3"/>
      <c r="D11" s="3"/>
      <c r="E11" s="54"/>
      <c r="F11" s="41"/>
    </row>
    <row r="12" spans="1:6" ht="12.75">
      <c r="A12" s="1"/>
      <c r="B12" s="1"/>
      <c r="C12" s="3"/>
      <c r="D12" s="3"/>
      <c r="E12" s="54"/>
      <c r="F12" s="62"/>
    </row>
    <row r="13" spans="1:6" ht="12.75">
      <c r="A13" s="5"/>
      <c r="B13" s="6" t="s">
        <v>9</v>
      </c>
      <c r="C13" s="7"/>
      <c r="D13" s="7"/>
      <c r="E13" s="57"/>
      <c r="F13" s="63"/>
    </row>
    <row r="14" spans="1:6" s="26" customFormat="1" ht="12.75">
      <c r="A14" s="23"/>
      <c r="B14" s="24"/>
      <c r="C14" s="25"/>
      <c r="D14" s="25"/>
      <c r="E14" s="58"/>
      <c r="F14" s="64"/>
    </row>
    <row r="15" spans="1:6" ht="12.75">
      <c r="A15" s="9">
        <v>1000</v>
      </c>
      <c r="B15" s="10" t="s">
        <v>12</v>
      </c>
      <c r="C15" s="2"/>
      <c r="D15" s="11">
        <f>'Department Budget'!G14</f>
        <v>65</v>
      </c>
      <c r="E15" s="56">
        <f>SUM($D$707*D15)/($D$705)*$D$706</f>
        <v>0.01360002020940146</v>
      </c>
      <c r="F15" s="67">
        <f>SUM(E15/$D$706)</f>
        <v>1.6806747663620193E-06</v>
      </c>
    </row>
    <row r="16" spans="1:6" ht="12.75">
      <c r="A16" s="9">
        <v>1001</v>
      </c>
      <c r="B16" s="10" t="s">
        <v>13</v>
      </c>
      <c r="C16" s="2"/>
      <c r="D16" s="11">
        <f>'Department Budget'!G15</f>
        <v>80</v>
      </c>
      <c r="E16" s="56">
        <f>SUM($D$707*D16)/($D$705)*$D$706</f>
        <v>0.016738486411571028</v>
      </c>
      <c r="F16" s="67">
        <f>SUM(E16/$D$706)</f>
        <v>2.068522789368639E-06</v>
      </c>
    </row>
    <row r="17" spans="1:6" ht="13.5" thickBot="1">
      <c r="A17" s="13"/>
      <c r="B17" s="13"/>
      <c r="C17" s="14"/>
      <c r="D17" s="14"/>
      <c r="E17" s="60"/>
      <c r="F17" s="66"/>
    </row>
    <row r="18" spans="1:6" ht="12.75">
      <c r="A18" s="16"/>
      <c r="B18" s="16"/>
      <c r="C18" s="17"/>
      <c r="D18" s="17"/>
      <c r="E18" s="56"/>
      <c r="F18" s="65"/>
    </row>
    <row r="19" spans="1:6" ht="12.75">
      <c r="A19" s="18"/>
      <c r="B19" s="19" t="s">
        <v>14</v>
      </c>
      <c r="C19" s="20"/>
      <c r="D19" s="20">
        <f>SUM(D15:D17)</f>
        <v>145</v>
      </c>
      <c r="E19" s="51">
        <f>SUM(E15:E17)</f>
        <v>0.03033850662097249</v>
      </c>
      <c r="F19" s="67">
        <f>SUM(F15:F17)</f>
        <v>3.7491975557306584E-06</v>
      </c>
    </row>
    <row r="21" spans="1:6" ht="12.75">
      <c r="A21" s="5"/>
      <c r="B21" s="6" t="s">
        <v>15</v>
      </c>
      <c r="C21" s="7"/>
      <c r="D21" s="7"/>
      <c r="E21" s="57"/>
      <c r="F21" s="63"/>
    </row>
    <row r="22" spans="1:6" s="26" customFormat="1" ht="12.75">
      <c r="A22" s="23"/>
      <c r="B22" s="24"/>
      <c r="C22" s="25"/>
      <c r="D22" s="25"/>
      <c r="E22" s="58"/>
      <c r="F22" s="64"/>
    </row>
    <row r="23" spans="1:6" ht="12.75">
      <c r="A23" s="9">
        <v>1020</v>
      </c>
      <c r="B23" s="10" t="s">
        <v>12</v>
      </c>
      <c r="C23" s="2"/>
      <c r="D23" s="11">
        <f>'Department Budget'!G22</f>
        <v>0</v>
      </c>
      <c r="E23" s="56">
        <f>SUM($D$707*D23)/($D$705)*$D$706</f>
        <v>0</v>
      </c>
      <c r="F23" s="67">
        <f>SUM(E23/$D$706)</f>
        <v>0</v>
      </c>
    </row>
    <row r="24" spans="1:6" ht="12.75">
      <c r="A24" s="9">
        <v>1021</v>
      </c>
      <c r="B24" s="10" t="s">
        <v>16</v>
      </c>
      <c r="C24" s="2"/>
      <c r="D24" s="11">
        <f>'Department Budget'!G23</f>
        <v>0</v>
      </c>
      <c r="E24" s="56">
        <f>SUM($D$707*D24)/($D$705)*$D$706</f>
        <v>0</v>
      </c>
      <c r="F24" s="67">
        <f>SUM(E24/$D$706)</f>
        <v>0</v>
      </c>
    </row>
    <row r="25" spans="1:6" ht="12.75">
      <c r="A25" s="9">
        <v>1022</v>
      </c>
      <c r="B25" s="10" t="s">
        <v>13</v>
      </c>
      <c r="C25" s="2"/>
      <c r="D25" s="11">
        <f>'Department Budget'!G24</f>
        <v>3100</v>
      </c>
      <c r="E25" s="56">
        <f>SUM($D$707*D25)/($D$705)*$D$706</f>
        <v>0.6486163484483775</v>
      </c>
      <c r="F25" s="67">
        <f>SUM(E25/$D$706)</f>
        <v>8.015525808803478E-05</v>
      </c>
    </row>
    <row r="26" spans="1:6" ht="12.75">
      <c r="A26" s="9">
        <v>1023</v>
      </c>
      <c r="B26" s="10" t="s">
        <v>17</v>
      </c>
      <c r="C26" s="2"/>
      <c r="D26" s="11">
        <f>'Department Budget'!G25</f>
        <v>0</v>
      </c>
      <c r="E26" s="56">
        <f>SUM($D$707*D26)/($D$705)*$D$706</f>
        <v>0</v>
      </c>
      <c r="F26" s="67">
        <f>SUM(E26/$D$706)</f>
        <v>0</v>
      </c>
    </row>
    <row r="27" spans="1:6" ht="12.75">
      <c r="A27" s="9">
        <v>1024</v>
      </c>
      <c r="B27" s="10" t="s">
        <v>18</v>
      </c>
      <c r="C27" s="2"/>
      <c r="D27" s="11">
        <f>'Department Budget'!G26</f>
        <v>27000</v>
      </c>
      <c r="E27" s="56">
        <f>SUM($D$707*D27)/($D$705)*$D$706</f>
        <v>5.649239163905222</v>
      </c>
      <c r="F27" s="67">
        <f>SUM(E27/$D$706)</f>
        <v>0.0006981264414119158</v>
      </c>
    </row>
    <row r="28" spans="1:6" ht="13.5" thickBot="1">
      <c r="A28" s="13"/>
      <c r="B28" s="13"/>
      <c r="C28" s="14"/>
      <c r="D28" s="14"/>
      <c r="E28" s="60"/>
      <c r="F28" s="66"/>
    </row>
    <row r="29" spans="1:6" ht="12.75">
      <c r="A29" s="16"/>
      <c r="B29" s="16"/>
      <c r="C29" s="17"/>
      <c r="D29" s="17"/>
      <c r="E29" s="56"/>
      <c r="F29" s="65"/>
    </row>
    <row r="30" spans="1:6" ht="12.75">
      <c r="A30" s="18"/>
      <c r="B30" s="19" t="s">
        <v>14</v>
      </c>
      <c r="C30" s="20"/>
      <c r="D30" s="20">
        <f>SUM(D23:D28)</f>
        <v>30100</v>
      </c>
      <c r="E30" s="51">
        <f>SUM(E23:E28)</f>
        <v>6.2978555123536</v>
      </c>
      <c r="F30" s="67">
        <f>SUM(F23:F28)</f>
        <v>0.0007782816994999506</v>
      </c>
    </row>
    <row r="32" spans="1:6" ht="12.75">
      <c r="A32" s="5"/>
      <c r="B32" s="6" t="s">
        <v>8</v>
      </c>
      <c r="C32" s="7"/>
      <c r="D32" s="7"/>
      <c r="E32" s="57"/>
      <c r="F32" s="63"/>
    </row>
    <row r="33" spans="1:6" s="26" customFormat="1" ht="12.75">
      <c r="A33" s="23"/>
      <c r="B33" s="24"/>
      <c r="C33" s="25"/>
      <c r="D33" s="25"/>
      <c r="E33" s="58"/>
      <c r="F33" s="64"/>
    </row>
    <row r="34" spans="1:6" ht="12.75">
      <c r="A34" s="9">
        <v>1030</v>
      </c>
      <c r="B34" s="10" t="s">
        <v>12</v>
      </c>
      <c r="C34" s="2"/>
      <c r="D34" s="11">
        <f>'Department Budget'!G33</f>
        <v>207912</v>
      </c>
      <c r="E34" s="56">
        <f>SUM($D$707*D34)/($D$705)*$D$706</f>
        <v>43.50165233503194</v>
      </c>
      <c r="F34" s="67">
        <f>SUM(E34/$D$706)</f>
        <v>0.005375883877290156</v>
      </c>
    </row>
    <row r="35" spans="1:6" ht="12.75">
      <c r="A35" s="9">
        <v>1031</v>
      </c>
      <c r="B35" s="10" t="s">
        <v>16</v>
      </c>
      <c r="C35" s="2"/>
      <c r="D35" s="11">
        <f>'Department Budget'!G34</f>
        <v>108280</v>
      </c>
      <c r="E35" s="56">
        <f>SUM($D$707*D35)/($D$705)*$D$706</f>
        <v>22.655541358061388</v>
      </c>
      <c r="F35" s="67">
        <f>SUM(E35/$D$706)</f>
        <v>0.0027997455954104533</v>
      </c>
    </row>
    <row r="36" spans="1:6" ht="12.75">
      <c r="A36" s="9">
        <v>1032</v>
      </c>
      <c r="B36" s="10" t="s">
        <v>13</v>
      </c>
      <c r="C36" s="2"/>
      <c r="D36" s="11">
        <f>'Department Budget'!G35</f>
        <v>14000</v>
      </c>
      <c r="E36" s="56">
        <f>SUM($D$707*D36)/($D$705)*$D$706</f>
        <v>2.92923512202493</v>
      </c>
      <c r="F36" s="67">
        <f>SUM(E36/$D$706)</f>
        <v>0.00036199148813951187</v>
      </c>
    </row>
    <row r="37" spans="1:6" ht="12.75">
      <c r="A37" s="9">
        <v>1033</v>
      </c>
      <c r="B37" s="10" t="s">
        <v>17</v>
      </c>
      <c r="C37" s="2"/>
      <c r="D37" s="11">
        <f>'Department Budget'!G36</f>
        <v>0</v>
      </c>
      <c r="E37" s="56">
        <f>SUM($D$707*D37)/($D$705)*$D$706</f>
        <v>0</v>
      </c>
      <c r="F37" s="67">
        <f>SUM(E37/$D$706)</f>
        <v>0</v>
      </c>
    </row>
    <row r="38" spans="1:6" ht="12.75">
      <c r="A38" s="9">
        <v>1034</v>
      </c>
      <c r="B38" s="10" t="s">
        <v>155</v>
      </c>
      <c r="C38" s="2"/>
      <c r="D38" s="11">
        <f>'Department Budget'!G37</f>
        <v>0</v>
      </c>
      <c r="E38" s="56">
        <f>SUM($D$707*D38)/($D$705)*$D$706</f>
        <v>0</v>
      </c>
      <c r="F38" s="67">
        <f>SUM(E38/$D$706)</f>
        <v>0</v>
      </c>
    </row>
    <row r="39" spans="1:6" ht="13.5" thickBot="1">
      <c r="A39" s="13"/>
      <c r="B39" s="13"/>
      <c r="C39" s="14"/>
      <c r="D39" s="14"/>
      <c r="E39" s="60"/>
      <c r="F39" s="66"/>
    </row>
    <row r="40" spans="1:6" ht="12.75">
      <c r="A40" s="16"/>
      <c r="B40" s="16"/>
      <c r="C40" s="17"/>
      <c r="D40" s="17"/>
      <c r="E40" s="56"/>
      <c r="F40" s="65"/>
    </row>
    <row r="41" spans="1:6" ht="12.75">
      <c r="A41" s="18"/>
      <c r="B41" s="19" t="s">
        <v>14</v>
      </c>
      <c r="C41" s="20"/>
      <c r="D41" s="20">
        <f>SUM(D34:D39)</f>
        <v>330192</v>
      </c>
      <c r="E41" s="51">
        <f>SUM(E34:E39)</f>
        <v>69.08642881511827</v>
      </c>
      <c r="F41" s="67">
        <f>SUM(F34:F39)</f>
        <v>0.008537620960840122</v>
      </c>
    </row>
    <row r="42" spans="1:6" ht="12.75">
      <c r="A42" s="18"/>
      <c r="B42" s="19"/>
      <c r="C42" s="20"/>
      <c r="D42" s="20"/>
      <c r="F42" s="67"/>
    </row>
    <row r="43" spans="3:6" ht="12.75">
      <c r="C43" s="2"/>
      <c r="D43" s="3" t="s">
        <v>173</v>
      </c>
      <c r="E43" s="53" t="s">
        <v>173</v>
      </c>
      <c r="F43" s="41" t="s">
        <v>173</v>
      </c>
    </row>
    <row r="44" spans="3:6" ht="409.5">
      <c r="C44" s="3"/>
      <c r="D44" s="3" t="s">
        <v>8</v>
      </c>
      <c r="E44" s="53" t="s">
        <v>127</v>
      </c>
      <c r="F44" s="41" t="s">
        <v>128</v>
      </c>
    </row>
    <row r="45" spans="1:6" ht="409.5">
      <c r="A45" s="1" t="s">
        <v>4</v>
      </c>
      <c r="B45" s="1" t="s">
        <v>1</v>
      </c>
      <c r="C45" s="3"/>
      <c r="D45" s="3" t="s">
        <v>10</v>
      </c>
      <c r="E45" s="53" t="s">
        <v>120</v>
      </c>
      <c r="F45" s="41" t="s">
        <v>120</v>
      </c>
    </row>
    <row r="48" spans="1:6" ht="409.5">
      <c r="A48" s="5"/>
      <c r="B48" s="6" t="s">
        <v>20</v>
      </c>
      <c r="C48" s="7"/>
      <c r="D48" s="7"/>
      <c r="E48" s="57"/>
      <c r="F48" s="63"/>
    </row>
    <row r="49" spans="1:6" s="26" customFormat="1" ht="409.5">
      <c r="A49" s="23"/>
      <c r="B49" s="24"/>
      <c r="C49" s="25"/>
      <c r="D49" s="25"/>
      <c r="E49" s="58"/>
      <c r="F49" s="64"/>
    </row>
    <row r="50" spans="1:6" ht="409.5">
      <c r="A50" s="9">
        <v>1040</v>
      </c>
      <c r="B50" s="10" t="s">
        <v>13</v>
      </c>
      <c r="C50" s="2"/>
      <c r="D50" s="11">
        <f>'Department Budget'!G49</f>
        <v>210</v>
      </c>
      <c r="E50" s="56">
        <f>SUM($D$707*D50)/($D$705)*$D$706</f>
        <v>0.043938526830373956</v>
      </c>
      <c r="F50" s="67">
        <f>SUM(E50/$D$706)</f>
        <v>5.429872322092679E-06</v>
      </c>
    </row>
    <row r="51" spans="1:6" ht="409.5">
      <c r="A51" s="10">
        <v>1041</v>
      </c>
      <c r="B51" s="10" t="s">
        <v>21</v>
      </c>
      <c r="C51" s="2"/>
      <c r="D51" s="11">
        <f>'Department Budget'!G50</f>
        <v>150000</v>
      </c>
      <c r="E51" s="56">
        <f>SUM($D$707*D51)/($D$705)*$D$706</f>
        <v>31.384662021695682</v>
      </c>
      <c r="F51" s="67">
        <f>SUM(E51/$D$706)</f>
        <v>0.003878480230066199</v>
      </c>
    </row>
    <row r="52" spans="1:6" ht="13.5" thickBot="1">
      <c r="A52" s="13"/>
      <c r="B52" s="13"/>
      <c r="C52" s="14"/>
      <c r="D52" s="14"/>
      <c r="E52" s="60"/>
      <c r="F52" s="66"/>
    </row>
    <row r="53" spans="1:6" ht="409.5">
      <c r="A53" s="16"/>
      <c r="B53" s="16"/>
      <c r="C53" s="17"/>
      <c r="D53" s="17"/>
      <c r="E53" s="56"/>
      <c r="F53" s="65"/>
    </row>
    <row r="54" spans="1:6" ht="409.5">
      <c r="A54" s="18"/>
      <c r="B54" s="19" t="s">
        <v>14</v>
      </c>
      <c r="C54" s="20"/>
      <c r="D54" s="20">
        <f>SUM(D50:D52)</f>
        <v>150210</v>
      </c>
      <c r="E54" s="51">
        <f>SUM(E50:E52)</f>
        <v>31.428600548526056</v>
      </c>
      <c r="F54" s="67">
        <f>SUM(F50:F52)</f>
        <v>0.0038839101023882914</v>
      </c>
    </row>
    <row r="56" spans="1:6" ht="409.5">
      <c r="A56" s="5"/>
      <c r="B56" s="6" t="s">
        <v>22</v>
      </c>
      <c r="C56" s="7"/>
      <c r="D56" s="7"/>
      <c r="E56" s="57"/>
      <c r="F56" s="63"/>
    </row>
    <row r="57" spans="1:6" s="26" customFormat="1" ht="409.5">
      <c r="A57" s="23"/>
      <c r="B57" s="24"/>
      <c r="C57" s="25"/>
      <c r="D57" s="25"/>
      <c r="E57" s="58"/>
      <c r="F57" s="64"/>
    </row>
    <row r="58" spans="1:6" ht="409.5">
      <c r="A58" s="9">
        <v>1050</v>
      </c>
      <c r="B58" s="10" t="s">
        <v>12</v>
      </c>
      <c r="C58" s="2"/>
      <c r="D58" s="11">
        <f>'Department Budget'!G57</f>
        <v>91110</v>
      </c>
      <c r="E58" s="56">
        <f>SUM($D$707*D58)/($D$705)*$D$706</f>
        <v>19.063043711977958</v>
      </c>
      <c r="F58" s="67">
        <f>SUM(E58/$D$706)</f>
        <v>0.0023557888917422093</v>
      </c>
    </row>
    <row r="59" spans="1:6" ht="409.5">
      <c r="A59" s="9">
        <v>1051</v>
      </c>
      <c r="B59" s="10" t="s">
        <v>16</v>
      </c>
      <c r="C59" s="2"/>
      <c r="D59" s="11">
        <f>'Department Budget'!G58</f>
        <v>44067</v>
      </c>
      <c r="E59" s="56">
        <f>SUM($D$707*D59)/($D$705)*$D$706</f>
        <v>9.220186008733757</v>
      </c>
      <c r="F59" s="67">
        <f>SUM(E59/$D$706)</f>
        <v>0.001139419921988848</v>
      </c>
    </row>
    <row r="60" spans="1:6" ht="409.5">
      <c r="A60" s="9">
        <v>1052</v>
      </c>
      <c r="B60" s="10" t="s">
        <v>13</v>
      </c>
      <c r="C60" s="2"/>
      <c r="D60" s="11">
        <f>'Department Budget'!G59</f>
        <v>32140</v>
      </c>
      <c r="E60" s="56">
        <f>SUM($D$707*D60)/($D$705)*$D$706</f>
        <v>6.724686915848661</v>
      </c>
      <c r="F60" s="67">
        <f>SUM(E60/$D$706)</f>
        <v>0.0008310290306288509</v>
      </c>
    </row>
    <row r="61" spans="1:6" ht="13.5" thickBot="1">
      <c r="A61" s="13"/>
      <c r="B61" s="13"/>
      <c r="C61" s="14"/>
      <c r="D61" s="14"/>
      <c r="E61" s="60"/>
      <c r="F61" s="66"/>
    </row>
    <row r="62" spans="1:6" ht="409.5">
      <c r="A62" s="16"/>
      <c r="B62" s="16"/>
      <c r="C62" s="17"/>
      <c r="D62" s="17"/>
      <c r="E62" s="56"/>
      <c r="F62" s="65"/>
    </row>
    <row r="63" spans="1:6" ht="409.5">
      <c r="A63" s="18"/>
      <c r="B63" s="19" t="s">
        <v>14</v>
      </c>
      <c r="C63" s="20"/>
      <c r="D63" s="20">
        <f>SUM(D58:D61)</f>
        <v>167317</v>
      </c>
      <c r="E63" s="51">
        <f>SUM(E58:E61)</f>
        <v>35.00791663656038</v>
      </c>
      <c r="F63" s="67">
        <f>SUM(F58:F61)</f>
        <v>0.004326237844359908</v>
      </c>
    </row>
    <row r="65" spans="1:6" ht="409.5">
      <c r="A65" s="5"/>
      <c r="B65" s="6" t="s">
        <v>23</v>
      </c>
      <c r="C65" s="7"/>
      <c r="D65" s="7"/>
      <c r="E65" s="57"/>
      <c r="F65" s="63"/>
    </row>
    <row r="66" spans="1:6" s="26" customFormat="1" ht="409.5">
      <c r="A66" s="23"/>
      <c r="B66" s="24"/>
      <c r="C66" s="25"/>
      <c r="D66" s="25"/>
      <c r="E66" s="58"/>
      <c r="F66" s="64"/>
    </row>
    <row r="67" spans="1:6" ht="409.5">
      <c r="A67" s="9">
        <v>1060</v>
      </c>
      <c r="B67" s="10" t="s">
        <v>12</v>
      </c>
      <c r="C67" s="2"/>
      <c r="D67" s="11">
        <f>'Department Budget'!G66</f>
        <v>72000</v>
      </c>
      <c r="E67" s="56">
        <f>SUM($D$707*D67)/($D$705)*$D$706</f>
        <v>15.064637770413926</v>
      </c>
      <c r="F67" s="67">
        <f>SUM(E67/$D$706)</f>
        <v>0.0018616705104317754</v>
      </c>
    </row>
    <row r="68" spans="1:6" ht="409.5">
      <c r="A68" s="9">
        <v>1061</v>
      </c>
      <c r="B68" s="10" t="s">
        <v>16</v>
      </c>
      <c r="C68" s="2"/>
      <c r="D68" s="11">
        <f>'Department Budget'!G67</f>
        <v>50316</v>
      </c>
      <c r="E68" s="56">
        <f>SUM($D$707*D68)/($D$705)*$D$706</f>
        <v>10.527671028557599</v>
      </c>
      <c r="F68" s="67">
        <f>SUM(E68/$D$706)</f>
        <v>0.0013009974083734058</v>
      </c>
    </row>
    <row r="69" spans="1:6" ht="409.5">
      <c r="A69" s="9">
        <v>1062</v>
      </c>
      <c r="B69" s="10" t="s">
        <v>13</v>
      </c>
      <c r="C69" s="2"/>
      <c r="D69" s="11">
        <f>'Department Budget'!G68</f>
        <v>22630</v>
      </c>
      <c r="E69" s="56">
        <f>SUM($D$707*D69)/($D$705)*$D$706</f>
        <v>4.734899343673155</v>
      </c>
      <c r="F69" s="67">
        <f>SUM(E69/$D$706)</f>
        <v>0.0005851333840426538</v>
      </c>
    </row>
    <row r="70" spans="1:6" ht="409.5">
      <c r="A70" s="9">
        <v>1063</v>
      </c>
      <c r="B70" s="10" t="s">
        <v>24</v>
      </c>
      <c r="C70" s="2"/>
      <c r="D70" s="11">
        <f>'Department Budget'!G69</f>
        <v>0</v>
      </c>
      <c r="E70" s="56">
        <f>SUM($D$707*D70)/($D$705)*$D$706</f>
        <v>0</v>
      </c>
      <c r="F70" s="67">
        <f>SUM(E70/$D$706)</f>
        <v>0</v>
      </c>
    </row>
    <row r="71" spans="1:6" ht="13.5" thickBot="1">
      <c r="A71" s="13"/>
      <c r="B71" s="13"/>
      <c r="C71" s="14"/>
      <c r="D71" s="14"/>
      <c r="E71" s="60"/>
      <c r="F71" s="66"/>
    </row>
    <row r="72" spans="1:6" ht="409.5">
      <c r="A72" s="16"/>
      <c r="B72" s="16"/>
      <c r="C72" s="17"/>
      <c r="D72" s="17"/>
      <c r="E72" s="56"/>
      <c r="F72" s="65"/>
    </row>
    <row r="73" spans="1:6" ht="409.5">
      <c r="A73" s="18"/>
      <c r="B73" s="19" t="s">
        <v>14</v>
      </c>
      <c r="C73" s="20"/>
      <c r="D73" s="20">
        <f>SUM(D67:D71)</f>
        <v>144946</v>
      </c>
      <c r="E73" s="51">
        <f>SUM(E67:E71)</f>
        <v>30.32720814264468</v>
      </c>
      <c r="F73" s="67">
        <f>SUM(F67:F71)</f>
        <v>0.003747801302847835</v>
      </c>
    </row>
    <row r="75" spans="1:6" ht="409.5">
      <c r="A75" s="5"/>
      <c r="B75" s="6" t="s">
        <v>25</v>
      </c>
      <c r="C75" s="7"/>
      <c r="D75" s="7"/>
      <c r="E75" s="57"/>
      <c r="F75" s="63"/>
    </row>
    <row r="76" spans="1:6" s="26" customFormat="1" ht="409.5">
      <c r="A76" s="23"/>
      <c r="B76" s="24"/>
      <c r="C76" s="25"/>
      <c r="D76" s="25"/>
      <c r="E76" s="58"/>
      <c r="F76" s="64"/>
    </row>
    <row r="77" spans="1:6" ht="409.5">
      <c r="A77" s="9">
        <v>1070</v>
      </c>
      <c r="B77" s="10" t="s">
        <v>12</v>
      </c>
      <c r="C77" s="2"/>
      <c r="D77" s="11">
        <f>'Department Budget'!G76</f>
        <v>84125</v>
      </c>
      <c r="E77" s="56">
        <f>SUM($D$707*D77)/($D$705)*$D$706</f>
        <v>17.60156461716766</v>
      </c>
      <c r="F77" s="67">
        <f>SUM(E77/$D$706)</f>
        <v>0.0021751809956954598</v>
      </c>
    </row>
    <row r="78" spans="1:6" ht="409.5">
      <c r="A78" s="9">
        <v>1071</v>
      </c>
      <c r="B78" s="10" t="s">
        <v>16</v>
      </c>
      <c r="C78" s="2"/>
      <c r="D78" s="11">
        <f>'Department Budget'!G77</f>
        <v>104658</v>
      </c>
      <c r="E78" s="56">
        <f>SUM($D$707*D78)/($D$705)*$D$706</f>
        <v>21.89770638577751</v>
      </c>
      <c r="F78" s="67">
        <f>SUM(E78/$D$706)</f>
        <v>0.002706093226121788</v>
      </c>
    </row>
    <row r="79" spans="1:6" ht="409.5">
      <c r="A79" s="9">
        <v>1072</v>
      </c>
      <c r="B79" s="10" t="s">
        <v>13</v>
      </c>
      <c r="C79" s="2"/>
      <c r="D79" s="11">
        <f>'Department Budget'!G78</f>
        <v>21865</v>
      </c>
      <c r="E79" s="56">
        <f>SUM($D$707*D79)/($D$705)*$D$706</f>
        <v>4.574837567362507</v>
      </c>
      <c r="F79" s="67">
        <f>SUM(E79/$D$706)</f>
        <v>0.0005653531348693162</v>
      </c>
    </row>
    <row r="80" spans="1:6" ht="409.5">
      <c r="A80" s="9">
        <v>1073</v>
      </c>
      <c r="B80" s="10" t="s">
        <v>26</v>
      </c>
      <c r="C80" s="2"/>
      <c r="D80" s="11">
        <f>'Department Budget'!G79</f>
        <v>4500</v>
      </c>
      <c r="E80" s="56">
        <f>SUM($D$707*D80)/($D$705)*$D$706</f>
        <v>0.9415398606508704</v>
      </c>
      <c r="F80" s="67">
        <f>SUM(E80/$D$706)</f>
        <v>0.00011635440690198596</v>
      </c>
    </row>
    <row r="81" spans="1:6" ht="409.5">
      <c r="A81" s="9">
        <v>1074</v>
      </c>
      <c r="B81" s="10" t="s">
        <v>27</v>
      </c>
      <c r="C81" s="2"/>
      <c r="D81" s="11">
        <f>'Department Budget'!G80</f>
        <v>6000</v>
      </c>
      <c r="E81" s="56">
        <f>SUM($D$707*D81)/($D$705)*$D$706</f>
        <v>1.2553864808678272</v>
      </c>
      <c r="F81" s="67">
        <f>SUM(E81/$D$706)</f>
        <v>0.00015513920920264796</v>
      </c>
    </row>
    <row r="82" spans="1:6" ht="13.5" thickBot="1">
      <c r="A82" s="13"/>
      <c r="B82" s="13"/>
      <c r="C82" s="14"/>
      <c r="D82" s="14"/>
      <c r="E82" s="60"/>
      <c r="F82" s="66"/>
    </row>
    <row r="83" spans="1:6" ht="409.5">
      <c r="A83" s="16"/>
      <c r="B83" s="16"/>
      <c r="C83" s="17"/>
      <c r="D83" s="17"/>
      <c r="E83" s="56"/>
      <c r="F83" s="65"/>
    </row>
    <row r="84" spans="1:6" ht="409.5">
      <c r="A84" s="18"/>
      <c r="B84" s="19" t="s">
        <v>14</v>
      </c>
      <c r="C84" s="20"/>
      <c r="D84" s="20">
        <f>SUM(D77:D82)</f>
        <v>221148</v>
      </c>
      <c r="E84" s="51">
        <f>SUM(E77:E82)</f>
        <v>46.271034911826376</v>
      </c>
      <c r="F84" s="67">
        <f>SUM(F77:F82)</f>
        <v>0.0057181209727911984</v>
      </c>
    </row>
    <row r="86" spans="3:6" ht="409.5">
      <c r="C86" s="2"/>
      <c r="D86" s="3" t="s">
        <v>173</v>
      </c>
      <c r="E86" s="53" t="s">
        <v>173</v>
      </c>
      <c r="F86" s="41" t="s">
        <v>173</v>
      </c>
    </row>
    <row r="87" spans="3:6" ht="409.5">
      <c r="C87" s="3"/>
      <c r="D87" s="3" t="s">
        <v>8</v>
      </c>
      <c r="E87" s="53" t="s">
        <v>127</v>
      </c>
      <c r="F87" s="41" t="s">
        <v>128</v>
      </c>
    </row>
    <row r="88" spans="1:6" ht="409.5">
      <c r="A88" s="1" t="s">
        <v>4</v>
      </c>
      <c r="B88" s="1" t="s">
        <v>1</v>
      </c>
      <c r="C88" s="3"/>
      <c r="D88" s="3" t="s">
        <v>10</v>
      </c>
      <c r="E88" s="53" t="s">
        <v>120</v>
      </c>
      <c r="F88" s="41" t="s">
        <v>120</v>
      </c>
    </row>
    <row r="91" spans="1:6" ht="409.5">
      <c r="A91" s="5"/>
      <c r="B91" s="6" t="s">
        <v>28</v>
      </c>
      <c r="C91" s="7"/>
      <c r="D91" s="7"/>
      <c r="E91" s="57"/>
      <c r="F91" s="63"/>
    </row>
    <row r="92" spans="1:6" ht="409.5">
      <c r="A92" s="23"/>
      <c r="B92" s="24"/>
      <c r="C92" s="25"/>
      <c r="D92" s="25"/>
      <c r="E92" s="58"/>
      <c r="F92" s="64"/>
    </row>
    <row r="93" spans="1:6" ht="409.5">
      <c r="A93" s="9">
        <v>1080</v>
      </c>
      <c r="B93" s="10" t="s">
        <v>13</v>
      </c>
      <c r="C93" s="2"/>
      <c r="D93" s="11">
        <f>'Department Budget'!G92</f>
        <v>70000</v>
      </c>
      <c r="E93" s="56">
        <f>SUM($D$707*D93)/($D$705)*$D$706</f>
        <v>14.64617561012465</v>
      </c>
      <c r="F93" s="67">
        <f>SUM(E93/$D$706)</f>
        <v>0.0018099574406975595</v>
      </c>
    </row>
    <row r="94" spans="1:6" ht="13.5" thickBot="1">
      <c r="A94" s="13"/>
      <c r="B94" s="13"/>
      <c r="C94" s="14"/>
      <c r="D94" s="14"/>
      <c r="E94" s="60"/>
      <c r="F94" s="66"/>
    </row>
    <row r="95" spans="1:6" ht="409.5">
      <c r="A95" s="16"/>
      <c r="B95" s="16"/>
      <c r="C95" s="17"/>
      <c r="D95" s="17"/>
      <c r="E95" s="56"/>
      <c r="F95" s="65"/>
    </row>
    <row r="96" spans="1:6" ht="409.5">
      <c r="A96" s="18"/>
      <c r="B96" s="19" t="s">
        <v>14</v>
      </c>
      <c r="C96" s="20"/>
      <c r="D96" s="20">
        <f>SUM(D93:D94)</f>
        <v>70000</v>
      </c>
      <c r="E96" s="51">
        <f>SUM(E93:E94)</f>
        <v>14.64617561012465</v>
      </c>
      <c r="F96" s="67">
        <f>SUM(F93:F94)</f>
        <v>0.0018099574406975595</v>
      </c>
    </row>
    <row r="98" spans="1:6" ht="409.5">
      <c r="A98" s="5"/>
      <c r="B98" s="6" t="s">
        <v>149</v>
      </c>
      <c r="C98" s="7"/>
      <c r="D98" s="7"/>
      <c r="E98" s="57"/>
      <c r="F98" s="63"/>
    </row>
    <row r="99" spans="1:6" ht="409.5">
      <c r="A99" s="23"/>
      <c r="B99" s="24"/>
      <c r="C99" s="25"/>
      <c r="D99" s="25"/>
      <c r="E99" s="58"/>
      <c r="F99" s="64"/>
    </row>
    <row r="100" spans="1:6" ht="409.5">
      <c r="A100" s="9">
        <v>1090</v>
      </c>
      <c r="B100" s="10" t="s">
        <v>29</v>
      </c>
      <c r="C100" s="2"/>
      <c r="D100" s="11">
        <f>'Department Budget'!G99</f>
        <v>75412</v>
      </c>
      <c r="E100" s="56">
        <f>SUM($D$707*D100)/($D$705)*$D$706</f>
        <v>15.778534215867431</v>
      </c>
      <c r="F100" s="67">
        <f>SUM(E100/$D$706)</f>
        <v>0.0019498930073983478</v>
      </c>
    </row>
    <row r="101" spans="1:6" ht="409.5">
      <c r="A101" s="9">
        <v>1091</v>
      </c>
      <c r="B101" s="10" t="s">
        <v>13</v>
      </c>
      <c r="C101" s="2"/>
      <c r="D101" s="11">
        <f>'Department Budget'!G100</f>
        <v>10000</v>
      </c>
      <c r="E101" s="56">
        <f>SUM($D$707*D101)/($D$705)*$D$706</f>
        <v>2.0923108014463785</v>
      </c>
      <c r="F101" s="67">
        <f>SUM(E101/$D$706)</f>
        <v>0.0002585653486710799</v>
      </c>
    </row>
    <row r="102" spans="1:6" ht="13.5" thickBot="1">
      <c r="A102" s="13"/>
      <c r="B102" s="13"/>
      <c r="C102" s="14"/>
      <c r="D102" s="14"/>
      <c r="E102" s="60"/>
      <c r="F102" s="66"/>
    </row>
    <row r="103" spans="1:6" ht="409.5">
      <c r="A103" s="16"/>
      <c r="B103" s="16"/>
      <c r="C103" s="17"/>
      <c r="D103" s="17"/>
      <c r="E103" s="56"/>
      <c r="F103" s="65"/>
    </row>
    <row r="104" spans="1:6" ht="409.5">
      <c r="A104" s="18"/>
      <c r="B104" s="19" t="s">
        <v>14</v>
      </c>
      <c r="C104" s="20"/>
      <c r="D104" s="20">
        <f>SUM(D100:D102)</f>
        <v>85412</v>
      </c>
      <c r="E104" s="51">
        <f>SUM(E100:E102)</f>
        <v>17.87084501731381</v>
      </c>
      <c r="F104" s="67">
        <f>SUM(F100:F102)</f>
        <v>0.002208458356069428</v>
      </c>
    </row>
    <row r="106" spans="1:6" ht="409.5">
      <c r="A106" s="5"/>
      <c r="B106" s="6" t="s">
        <v>150</v>
      </c>
      <c r="C106" s="7"/>
      <c r="D106" s="7"/>
      <c r="E106" s="57"/>
      <c r="F106" s="63"/>
    </row>
    <row r="107" spans="1:6" ht="409.5">
      <c r="A107" s="23"/>
      <c r="B107" s="24"/>
      <c r="C107" s="25"/>
      <c r="D107" s="25"/>
      <c r="E107" s="58"/>
      <c r="F107" s="64"/>
    </row>
    <row r="108" spans="1:6" ht="409.5">
      <c r="A108" s="9">
        <v>1100</v>
      </c>
      <c r="B108" s="10" t="s">
        <v>29</v>
      </c>
      <c r="C108" s="2"/>
      <c r="D108" s="11">
        <f>'Department Budget'!G107</f>
        <v>104888</v>
      </c>
      <c r="E108" s="56">
        <f>SUM($D$707*D108)/($D$705)*$D$706</f>
        <v>21.945829534210777</v>
      </c>
      <c r="F108" s="67">
        <f>SUM(E108/$D$706)</f>
        <v>0.002712040229141223</v>
      </c>
    </row>
    <row r="109" spans="1:6" ht="409.5">
      <c r="A109" s="9">
        <v>1101</v>
      </c>
      <c r="B109" s="10" t="s">
        <v>16</v>
      </c>
      <c r="C109" s="2"/>
      <c r="D109" s="11">
        <f>'Department Budget'!G108</f>
        <v>54288</v>
      </c>
      <c r="E109" s="56">
        <f>SUM($D$707*D109)/($D$705)*$D$706</f>
        <v>11.3587368788921</v>
      </c>
      <c r="F109" s="67">
        <f>SUM(E109/$D$706)</f>
        <v>0.0014036995648655586</v>
      </c>
    </row>
    <row r="110" spans="1:6" ht="409.5">
      <c r="A110" s="9">
        <v>1102</v>
      </c>
      <c r="B110" s="10" t="s">
        <v>13</v>
      </c>
      <c r="C110" s="2"/>
      <c r="D110" s="11">
        <f>'Department Budget'!G109</f>
        <v>24800</v>
      </c>
      <c r="E110" s="56">
        <f>SUM($D$707*D110)/($D$705)*$D$706</f>
        <v>5.18893078758702</v>
      </c>
      <c r="F110" s="67">
        <f>SUM(E110/$D$706)</f>
        <v>0.0006412420647042783</v>
      </c>
    </row>
    <row r="111" spans="1:6" ht="13.5" thickBot="1">
      <c r="A111" s="13"/>
      <c r="B111" s="13"/>
      <c r="C111" s="14"/>
      <c r="D111" s="14"/>
      <c r="E111" s="60"/>
      <c r="F111" s="66"/>
    </row>
    <row r="112" spans="1:6" ht="409.5">
      <c r="A112" s="16"/>
      <c r="B112" s="16"/>
      <c r="C112" s="17"/>
      <c r="D112" s="17"/>
      <c r="E112" s="56"/>
      <c r="F112" s="65"/>
    </row>
    <row r="113" spans="1:6" ht="409.5">
      <c r="A113" s="18"/>
      <c r="B113" s="19" t="s">
        <v>14</v>
      </c>
      <c r="C113" s="20"/>
      <c r="D113" s="20">
        <f>SUM(D108:D111)</f>
        <v>183976</v>
      </c>
      <c r="E113" s="51">
        <f>SUM(E108:E111)</f>
        <v>38.493497200689895</v>
      </c>
      <c r="F113" s="67">
        <f>SUM(F108:F111)</f>
        <v>0.00475698185871106</v>
      </c>
    </row>
    <row r="115" spans="1:6" ht="409.5">
      <c r="A115" s="5"/>
      <c r="B115" s="6" t="s">
        <v>30</v>
      </c>
      <c r="C115" s="7"/>
      <c r="D115" s="7"/>
      <c r="E115" s="57"/>
      <c r="F115" s="63"/>
    </row>
    <row r="116" spans="1:6" ht="409.5">
      <c r="A116" s="23"/>
      <c r="B116" s="24"/>
      <c r="C116" s="25"/>
      <c r="D116" s="25"/>
      <c r="E116" s="58"/>
      <c r="F116" s="64"/>
    </row>
    <row r="117" spans="1:6" ht="409.5">
      <c r="A117" s="9">
        <v>1120</v>
      </c>
      <c r="B117" s="10" t="s">
        <v>13</v>
      </c>
      <c r="C117" s="2"/>
      <c r="D117" s="11">
        <f>'Department Budget'!G116</f>
        <v>18600</v>
      </c>
      <c r="E117" s="56">
        <f>SUM($D$707*D117)/($D$705)*$D$706</f>
        <v>3.8916980906902645</v>
      </c>
      <c r="F117" s="67">
        <f>SUM(E117/$D$706)</f>
        <v>0.0004809315485282087</v>
      </c>
    </row>
    <row r="118" spans="1:6" ht="13.5" thickBot="1">
      <c r="A118" s="13"/>
      <c r="B118" s="13"/>
      <c r="C118" s="14"/>
      <c r="D118" s="14"/>
      <c r="E118" s="60"/>
      <c r="F118" s="66"/>
    </row>
    <row r="119" spans="1:6" ht="409.5">
      <c r="A119" s="16"/>
      <c r="B119" s="16"/>
      <c r="C119" s="17"/>
      <c r="D119" s="17"/>
      <c r="E119" s="56"/>
      <c r="F119" s="65"/>
    </row>
    <row r="120" spans="1:6" ht="409.5">
      <c r="A120" s="18"/>
      <c r="B120" s="19" t="s">
        <v>14</v>
      </c>
      <c r="C120" s="20"/>
      <c r="D120" s="20">
        <f>SUM(D117:D118)</f>
        <v>18600</v>
      </c>
      <c r="E120" s="51">
        <f>SUM(E117:E118)</f>
        <v>3.8916980906902645</v>
      </c>
      <c r="F120" s="67">
        <f>SUM(F117:F118)</f>
        <v>0.0004809315485282087</v>
      </c>
    </row>
    <row r="123" spans="1:6" ht="409.5">
      <c r="A123" s="5"/>
      <c r="B123" s="6" t="s">
        <v>31</v>
      </c>
      <c r="C123" s="7"/>
      <c r="D123" s="7"/>
      <c r="E123" s="57"/>
      <c r="F123" s="63"/>
    </row>
    <row r="124" spans="1:6" ht="409.5">
      <c r="A124" s="23"/>
      <c r="B124" s="24"/>
      <c r="C124" s="25"/>
      <c r="D124" s="25"/>
      <c r="E124" s="58"/>
      <c r="F124" s="64"/>
    </row>
    <row r="125" spans="1:6" ht="409.5">
      <c r="A125" s="9">
        <v>1130</v>
      </c>
      <c r="B125" s="10" t="s">
        <v>12</v>
      </c>
      <c r="C125" s="2"/>
      <c r="D125" s="11">
        <f>'Department Budget'!G124</f>
        <v>83936</v>
      </c>
      <c r="E125" s="56">
        <f>SUM($D$707*D125)/($D$705)*$D$706</f>
        <v>17.56201994302032</v>
      </c>
      <c r="F125" s="67">
        <f>SUM(E125/$D$706)</f>
        <v>0.002170294110605576</v>
      </c>
    </row>
    <row r="126" spans="1:6" ht="409.5">
      <c r="A126" s="9">
        <v>1131</v>
      </c>
      <c r="B126" s="10" t="s">
        <v>16</v>
      </c>
      <c r="C126" s="2"/>
      <c r="D126" s="11">
        <f>'Department Budget'!G125</f>
        <v>58731</v>
      </c>
      <c r="E126" s="56">
        <f>SUM($D$707*D126)/($D$705)*$D$706</f>
        <v>12.288350567974728</v>
      </c>
      <c r="F126" s="67">
        <f>SUM(E126/$D$706)</f>
        <v>0.0015185801492801196</v>
      </c>
    </row>
    <row r="127" spans="1:6" ht="409.5">
      <c r="A127" s="9">
        <v>1132</v>
      </c>
      <c r="B127" s="10" t="s">
        <v>13</v>
      </c>
      <c r="C127" s="2"/>
      <c r="D127" s="11">
        <f>'Department Budget'!G126</f>
        <v>11690</v>
      </c>
      <c r="E127" s="56">
        <f>SUM($D$707*D127)/($D$705)*$D$706</f>
        <v>2.4459113268908164</v>
      </c>
      <c r="F127" s="67">
        <f>SUM(E127/$D$706)</f>
        <v>0.0003022628925964924</v>
      </c>
    </row>
    <row r="128" spans="1:6" ht="409.5">
      <c r="A128" s="9">
        <v>1135</v>
      </c>
      <c r="B128" s="10" t="s">
        <v>18</v>
      </c>
      <c r="C128" s="2"/>
      <c r="D128" s="11">
        <f>'Department Budget'!G127</f>
        <v>0</v>
      </c>
      <c r="E128" s="56">
        <f>SUM($D$707*D128)/($D$705)*$D$706</f>
        <v>0</v>
      </c>
      <c r="F128" s="67">
        <f>SUM(E128/$D$706)</f>
        <v>0</v>
      </c>
    </row>
    <row r="129" spans="1:6" ht="13.5" thickBot="1">
      <c r="A129" s="13"/>
      <c r="B129" s="13"/>
      <c r="C129" s="14"/>
      <c r="D129" s="14"/>
      <c r="E129" s="60"/>
      <c r="F129" s="66"/>
    </row>
    <row r="130" spans="1:6" ht="409.5">
      <c r="A130" s="16"/>
      <c r="B130" s="16"/>
      <c r="C130" s="17"/>
      <c r="D130" s="17"/>
      <c r="E130" s="56"/>
      <c r="F130" s="65"/>
    </row>
    <row r="131" spans="1:6" ht="409.5">
      <c r="A131" s="18"/>
      <c r="B131" s="19" t="s">
        <v>14</v>
      </c>
      <c r="C131" s="20"/>
      <c r="D131" s="20">
        <f>SUM(D125:D129)</f>
        <v>154357</v>
      </c>
      <c r="E131" s="51">
        <f>SUM(E125:E129)</f>
        <v>32.296281837885864</v>
      </c>
      <c r="F131" s="67">
        <f>SUM(F125:F129)</f>
        <v>0.003991137152482188</v>
      </c>
    </row>
    <row r="135" spans="3:6" ht="409.5">
      <c r="C135" s="2"/>
      <c r="D135" s="3" t="s">
        <v>173</v>
      </c>
      <c r="E135" s="53" t="s">
        <v>173</v>
      </c>
      <c r="F135" s="41" t="s">
        <v>173</v>
      </c>
    </row>
    <row r="136" spans="3:6" ht="409.5">
      <c r="C136" s="3"/>
      <c r="D136" s="3" t="s">
        <v>8</v>
      </c>
      <c r="E136" s="53" t="s">
        <v>127</v>
      </c>
      <c r="F136" s="41" t="s">
        <v>128</v>
      </c>
    </row>
    <row r="137" spans="1:6" ht="409.5">
      <c r="A137" s="1" t="s">
        <v>4</v>
      </c>
      <c r="B137" s="1" t="s">
        <v>1</v>
      </c>
      <c r="C137" s="3"/>
      <c r="D137" s="3" t="s">
        <v>10</v>
      </c>
      <c r="E137" s="53" t="s">
        <v>120</v>
      </c>
      <c r="F137" s="41" t="s">
        <v>120</v>
      </c>
    </row>
    <row r="140" spans="1:6" ht="409.5">
      <c r="A140" s="5"/>
      <c r="B140" s="6" t="s">
        <v>119</v>
      </c>
      <c r="C140" s="7"/>
      <c r="D140" s="7"/>
      <c r="E140" s="57"/>
      <c r="F140" s="63"/>
    </row>
    <row r="141" spans="1:6" ht="409.5">
      <c r="A141" s="23"/>
      <c r="B141" s="24"/>
      <c r="C141" s="25"/>
      <c r="D141" s="25"/>
      <c r="E141" s="58"/>
      <c r="F141" s="64"/>
    </row>
    <row r="142" spans="1:6" ht="409.5">
      <c r="A142" s="9">
        <v>1140</v>
      </c>
      <c r="B142" s="10" t="s">
        <v>32</v>
      </c>
      <c r="C142" s="2"/>
      <c r="D142" s="11">
        <f>'Department Budget'!G139</f>
        <v>14346</v>
      </c>
      <c r="E142" s="56">
        <f>SUM($D$707*D142)/($D$705)*$D$706</f>
        <v>3.001629075754975</v>
      </c>
      <c r="F142" s="67">
        <f>SUM(E142/$D$706)</f>
        <v>0.0003709378492035313</v>
      </c>
    </row>
    <row r="143" spans="1:6" ht="409.5">
      <c r="A143" s="10">
        <v>1141</v>
      </c>
      <c r="B143" s="10" t="s">
        <v>13</v>
      </c>
      <c r="C143" s="2"/>
      <c r="D143" s="11">
        <f>'Department Budget'!G140</f>
        <v>11070</v>
      </c>
      <c r="E143" s="56">
        <f>SUM($D$707*D143)/($D$705)*$D$706</f>
        <v>2.3161880572011415</v>
      </c>
      <c r="F143" s="67">
        <f>SUM(E143/$D$706)</f>
        <v>0.0002862318409788855</v>
      </c>
    </row>
    <row r="144" spans="1:6" ht="409.5">
      <c r="A144" s="9">
        <v>1142</v>
      </c>
      <c r="B144" s="10" t="s">
        <v>18</v>
      </c>
      <c r="C144" s="2"/>
      <c r="D144" s="11">
        <f>'Department Budget'!G141</f>
        <v>0</v>
      </c>
      <c r="E144" s="56">
        <f>SUM($D$707*D144)/($D$705)*$D$706</f>
        <v>0</v>
      </c>
      <c r="F144" s="67">
        <f>SUM(E144/$D$706)</f>
        <v>0</v>
      </c>
    </row>
    <row r="145" spans="1:6" ht="13.5" thickBot="1">
      <c r="A145" s="13"/>
      <c r="B145" s="13"/>
      <c r="C145" s="14"/>
      <c r="D145" s="14"/>
      <c r="E145" s="60"/>
      <c r="F145" s="66"/>
    </row>
    <row r="146" spans="1:6" ht="409.5">
      <c r="A146" s="16"/>
      <c r="B146" s="16"/>
      <c r="C146" s="17"/>
      <c r="D146" s="17"/>
      <c r="E146" s="56"/>
      <c r="F146" s="65"/>
    </row>
    <row r="147" spans="1:6" ht="409.5">
      <c r="A147" s="18"/>
      <c r="B147" s="19" t="s">
        <v>14</v>
      </c>
      <c r="C147" s="20"/>
      <c r="D147" s="20">
        <f>SUM(D142:D145)</f>
        <v>25416</v>
      </c>
      <c r="E147" s="51">
        <f>SUM(E142:E145)</f>
        <v>5.317817132956117</v>
      </c>
      <c r="F147" s="67">
        <f>SUM(F142:F145)</f>
        <v>0.0006571696901824168</v>
      </c>
    </row>
    <row r="150" spans="1:6" ht="409.5">
      <c r="A150" s="5"/>
      <c r="B150" s="6" t="s">
        <v>34</v>
      </c>
      <c r="C150" s="7"/>
      <c r="D150" s="7"/>
      <c r="E150" s="57"/>
      <c r="F150" s="63"/>
    </row>
    <row r="151" spans="1:6" ht="409.5">
      <c r="A151" s="23"/>
      <c r="B151" s="24"/>
      <c r="C151" s="25"/>
      <c r="D151" s="25"/>
      <c r="E151" s="58"/>
      <c r="F151" s="64"/>
    </row>
    <row r="152" spans="1:6" ht="409.5">
      <c r="A152" s="9">
        <v>1150</v>
      </c>
      <c r="B152" s="10" t="s">
        <v>13</v>
      </c>
      <c r="C152" s="2"/>
      <c r="D152" s="11">
        <f>'Department Budget'!G149</f>
        <v>5100</v>
      </c>
      <c r="E152" s="56">
        <f>SUM($D$707*D152)/($D$705)*$D$706</f>
        <v>1.067078508737653</v>
      </c>
      <c r="F152" s="67">
        <f>SUM(E152/$D$706)</f>
        <v>0.00013186832782225076</v>
      </c>
    </row>
    <row r="153" spans="1:6" ht="13.5" thickBot="1">
      <c r="A153" s="13"/>
      <c r="B153" s="13"/>
      <c r="C153" s="14"/>
      <c r="D153" s="14"/>
      <c r="E153" s="60"/>
      <c r="F153" s="66"/>
    </row>
    <row r="154" spans="1:6" ht="409.5">
      <c r="A154" s="16"/>
      <c r="B154" s="16"/>
      <c r="C154" s="17"/>
      <c r="D154" s="17"/>
      <c r="E154" s="56"/>
      <c r="F154" s="65"/>
    </row>
    <row r="155" spans="1:6" ht="409.5">
      <c r="A155" s="18"/>
      <c r="B155" s="19" t="s">
        <v>14</v>
      </c>
      <c r="C155" s="20"/>
      <c r="D155" s="20">
        <f>SUM(D152:D153)</f>
        <v>5100</v>
      </c>
      <c r="E155" s="51">
        <f>SUM(E152:E153)</f>
        <v>1.067078508737653</v>
      </c>
      <c r="F155" s="67">
        <f>SUM(F152:F153)</f>
        <v>0.00013186832782225076</v>
      </c>
    </row>
    <row r="158" spans="1:6" ht="409.5">
      <c r="A158" s="5"/>
      <c r="B158" s="6" t="s">
        <v>42</v>
      </c>
      <c r="C158" s="7"/>
      <c r="D158" s="7"/>
      <c r="E158" s="57"/>
      <c r="F158" s="63"/>
    </row>
    <row r="159" spans="1:6" ht="409.5">
      <c r="A159" s="23"/>
      <c r="B159" s="24"/>
      <c r="C159" s="25"/>
      <c r="D159" s="25"/>
      <c r="E159" s="58"/>
      <c r="F159" s="64"/>
    </row>
    <row r="160" spans="1:6" ht="409.5">
      <c r="A160" s="9">
        <v>1160</v>
      </c>
      <c r="B160" s="10" t="s">
        <v>43</v>
      </c>
      <c r="C160" s="2"/>
      <c r="D160" s="11">
        <f>'Department Budget'!G157</f>
        <v>230000</v>
      </c>
      <c r="E160" s="56">
        <f>SUM($D$707*D160)/($D$705)*$D$706</f>
        <v>48.12314843326671</v>
      </c>
      <c r="F160" s="67">
        <f>SUM(E160/$D$706)</f>
        <v>0.005947003019434838</v>
      </c>
    </row>
    <row r="161" spans="1:6" ht="409.5">
      <c r="A161" s="10">
        <v>1161</v>
      </c>
      <c r="B161" s="10" t="s">
        <v>136</v>
      </c>
      <c r="C161" s="2"/>
      <c r="D161" s="11">
        <f>'Department Budget'!G158</f>
        <v>12000</v>
      </c>
      <c r="E161" s="56">
        <f>SUM($D$707*D161)/($D$705)*$D$706</f>
        <v>2.5107729617356545</v>
      </c>
      <c r="F161" s="67">
        <f>SUM(E161/$D$706)</f>
        <v>0.0003102784184052959</v>
      </c>
    </row>
    <row r="162" spans="1:6" ht="409.5">
      <c r="A162" s="9">
        <v>1162</v>
      </c>
      <c r="B162" s="10" t="s">
        <v>137</v>
      </c>
      <c r="C162" s="2"/>
      <c r="D162" s="11">
        <f>'Department Budget'!G159</f>
        <v>25000</v>
      </c>
      <c r="E162" s="56">
        <f>SUM($D$707*D162)/($D$705)*$D$706</f>
        <v>5.230777003615946</v>
      </c>
      <c r="F162" s="67">
        <f>SUM(E162/$D$706)</f>
        <v>0.0006464133716776998</v>
      </c>
    </row>
    <row r="163" spans="1:6" ht="13.5" thickBot="1">
      <c r="A163" s="13"/>
      <c r="B163" s="13"/>
      <c r="C163" s="14"/>
      <c r="D163" s="14"/>
      <c r="E163" s="60"/>
      <c r="F163" s="66"/>
    </row>
    <row r="164" spans="1:6" ht="409.5">
      <c r="A164" s="16"/>
      <c r="B164" s="16"/>
      <c r="C164" s="17"/>
      <c r="D164" s="17"/>
      <c r="E164" s="56"/>
      <c r="F164" s="65"/>
    </row>
    <row r="165" spans="1:6" ht="409.5">
      <c r="A165" s="18"/>
      <c r="B165" s="19" t="s">
        <v>14</v>
      </c>
      <c r="C165" s="20"/>
      <c r="D165" s="20">
        <f>SUM(D160:D163)</f>
        <v>267000</v>
      </c>
      <c r="E165" s="51">
        <f>SUM(E160:E163)</f>
        <v>55.86469839861831</v>
      </c>
      <c r="F165" s="67">
        <f>SUM(F160:F163)</f>
        <v>0.006903694809517834</v>
      </c>
    </row>
    <row r="168" spans="1:6" ht="409.5">
      <c r="A168" s="5"/>
      <c r="B168" s="6" t="s">
        <v>45</v>
      </c>
      <c r="C168" s="7"/>
      <c r="D168" s="7"/>
      <c r="E168" s="57"/>
      <c r="F168" s="63"/>
    </row>
    <row r="169" spans="1:6" ht="409.5">
      <c r="A169" s="29"/>
      <c r="B169" s="30"/>
      <c r="C169" s="31"/>
      <c r="D169" s="31"/>
      <c r="E169" s="58"/>
      <c r="F169" s="68"/>
    </row>
    <row r="170" spans="1:6" ht="409.5">
      <c r="A170" s="9">
        <v>1170</v>
      </c>
      <c r="B170" s="10" t="s">
        <v>13</v>
      </c>
      <c r="C170" s="2"/>
      <c r="D170" s="11">
        <f>'Department Budget'!G167</f>
        <v>1500</v>
      </c>
      <c r="E170" s="56">
        <f>SUM($D$707*D170)/($D$705)*$D$706</f>
        <v>0.3138466202169568</v>
      </c>
      <c r="F170" s="67">
        <f>SUM(E170/$D$706)</f>
        <v>3.878480230066199E-05</v>
      </c>
    </row>
    <row r="171" spans="1:6" ht="13.5" thickBot="1">
      <c r="A171" s="13"/>
      <c r="B171" s="13"/>
      <c r="C171" s="14"/>
      <c r="D171" s="14"/>
      <c r="E171" s="60"/>
      <c r="F171" s="66"/>
    </row>
    <row r="172" spans="1:6" ht="409.5">
      <c r="A172" s="16"/>
      <c r="B172" s="16"/>
      <c r="C172" s="17"/>
      <c r="D172" s="17"/>
      <c r="E172" s="56"/>
      <c r="F172" s="65"/>
    </row>
    <row r="173" spans="1:6" ht="409.5">
      <c r="A173" s="18"/>
      <c r="B173" s="19" t="s">
        <v>14</v>
      </c>
      <c r="C173" s="20"/>
      <c r="D173" s="20">
        <f>SUM(D169:D171)</f>
        <v>1500</v>
      </c>
      <c r="E173" s="51">
        <f>SUM(E169:E171)</f>
        <v>0.3138466202169568</v>
      </c>
      <c r="F173" s="67">
        <f>SUM(F169:F171)</f>
        <v>3.878480230066199E-05</v>
      </c>
    </row>
    <row r="177" spans="3:6" ht="409.5">
      <c r="C177" s="2"/>
      <c r="D177" s="3" t="s">
        <v>173</v>
      </c>
      <c r="E177" s="53" t="s">
        <v>173</v>
      </c>
      <c r="F177" s="41" t="s">
        <v>173</v>
      </c>
    </row>
    <row r="178" spans="3:6" ht="409.5">
      <c r="C178" s="3"/>
      <c r="D178" s="3" t="s">
        <v>8</v>
      </c>
      <c r="E178" s="53" t="s">
        <v>127</v>
      </c>
      <c r="F178" s="41" t="s">
        <v>128</v>
      </c>
    </row>
    <row r="179" spans="1:6" ht="409.5">
      <c r="A179" s="1" t="s">
        <v>4</v>
      </c>
      <c r="B179" s="1" t="s">
        <v>1</v>
      </c>
      <c r="C179" s="3"/>
      <c r="D179" s="3" t="s">
        <v>10</v>
      </c>
      <c r="E179" s="53" t="s">
        <v>120</v>
      </c>
      <c r="F179" s="41" t="s">
        <v>120</v>
      </c>
    </row>
    <row r="182" spans="1:6" ht="409.5">
      <c r="A182" s="5"/>
      <c r="B182" s="6" t="s">
        <v>152</v>
      </c>
      <c r="C182" s="7"/>
      <c r="D182" s="7"/>
      <c r="E182" s="57"/>
      <c r="F182" s="63"/>
    </row>
    <row r="183" spans="1:6" ht="409.5">
      <c r="A183" s="9"/>
      <c r="B183" s="10"/>
      <c r="C183" s="2"/>
      <c r="F183" s="65"/>
    </row>
    <row r="184" spans="1:6" ht="409.5">
      <c r="A184" s="10">
        <v>1180</v>
      </c>
      <c r="B184" s="10" t="s">
        <v>13</v>
      </c>
      <c r="C184" s="2"/>
      <c r="D184" s="11">
        <f>'Department Budget'!G181</f>
        <v>55000</v>
      </c>
      <c r="E184" s="56">
        <f>SUM($D$707*D184)/($D$705)*$D$706</f>
        <v>11.507709407955083</v>
      </c>
      <c r="F184" s="67">
        <f>SUM(E184/$D$706)</f>
        <v>0.0014221094176909395</v>
      </c>
    </row>
    <row r="185" spans="1:6" ht="409.5">
      <c r="A185" s="10">
        <v>1181</v>
      </c>
      <c r="B185" s="10" t="s">
        <v>153</v>
      </c>
      <c r="C185" s="2"/>
      <c r="D185" s="11">
        <f>'Department Budget'!G182</f>
        <v>40000</v>
      </c>
      <c r="E185" s="56">
        <f>SUM($D$707*D185)/($D$705)*$D$706</f>
        <v>8.369243205785514</v>
      </c>
      <c r="F185" s="67">
        <f>SUM(E185/$D$706)</f>
        <v>0.0010342613946843196</v>
      </c>
    </row>
    <row r="186" spans="1:6" ht="409.5">
      <c r="A186" s="9">
        <v>1182</v>
      </c>
      <c r="B186" s="10" t="s">
        <v>160</v>
      </c>
      <c r="C186" s="2"/>
      <c r="D186" s="11">
        <f>'Department Budget'!G183</f>
        <v>17000</v>
      </c>
      <c r="E186" s="56">
        <f>SUM($D$707*D186)/($D$705)*$D$706</f>
        <v>3.5569283624588435</v>
      </c>
      <c r="F186" s="67">
        <f>SUM(E186/$D$706)</f>
        <v>0.00043956109274083583</v>
      </c>
    </row>
    <row r="187" spans="1:6" ht="13.5" thickBot="1">
      <c r="A187" s="13"/>
      <c r="B187" s="13"/>
      <c r="C187" s="14"/>
      <c r="D187" s="14"/>
      <c r="E187" s="60"/>
      <c r="F187" s="66"/>
    </row>
    <row r="188" spans="1:6" ht="409.5">
      <c r="A188" s="16"/>
      <c r="B188" s="16"/>
      <c r="C188" s="17"/>
      <c r="D188" s="17"/>
      <c r="E188" s="56"/>
      <c r="F188" s="65"/>
    </row>
    <row r="189" spans="1:6" ht="409.5">
      <c r="A189" s="18"/>
      <c r="B189" s="19" t="s">
        <v>14</v>
      </c>
      <c r="C189" s="20"/>
      <c r="D189" s="20">
        <f>SUM(D183:D187)</f>
        <v>112000</v>
      </c>
      <c r="E189" s="51">
        <f>SUM(E183:E187)</f>
        <v>23.433880976199443</v>
      </c>
      <c r="F189" s="67">
        <f>SUM(F183:F187)</f>
        <v>0.002895931905116095</v>
      </c>
    </row>
    <row r="192" spans="1:6" s="33" customFormat="1" ht="15.75">
      <c r="A192" s="33" t="s">
        <v>47</v>
      </c>
      <c r="C192" s="39"/>
      <c r="D192" s="39">
        <f>SUM(D19+D30+D41+D54+D63+D73+D84+D96+D104+D113+D120+D131+D147+D155+D165+D173+D189)</f>
        <v>1967419</v>
      </c>
      <c r="E192" s="52">
        <f>SUM(E19+E30+E41+E54+E63+E73+E84+E96+E104+E113+E120+E131+E147+E155+E165+E173+E189)</f>
        <v>411.6452024670834</v>
      </c>
      <c r="F192" s="61">
        <f>SUM(F19+F30+F41+F54+F63+F73+F84+F96+F104+F113+F120+F131+F147+F155+F165+F173+F189)</f>
        <v>0.050870637971710736</v>
      </c>
    </row>
    <row r="195" ht="409.5">
      <c r="B195" s="35" t="s">
        <v>138</v>
      </c>
    </row>
    <row r="198" spans="1:6" ht="409.5">
      <c r="A198" s="5"/>
      <c r="B198" s="6" t="s">
        <v>35</v>
      </c>
      <c r="C198" s="7"/>
      <c r="D198" s="7"/>
      <c r="E198" s="57"/>
      <c r="F198" s="63"/>
    </row>
    <row r="199" spans="1:6" ht="409.5">
      <c r="A199" s="23"/>
      <c r="B199" s="24"/>
      <c r="C199" s="25"/>
      <c r="D199" s="25"/>
      <c r="E199" s="58"/>
      <c r="F199" s="64"/>
    </row>
    <row r="200" spans="1:6" ht="409.5">
      <c r="A200" s="9">
        <v>1200</v>
      </c>
      <c r="B200" s="10" t="s">
        <v>29</v>
      </c>
      <c r="C200" s="2"/>
      <c r="D200" s="11">
        <f>'Department Budget'!G197</f>
        <v>63240</v>
      </c>
      <c r="E200" s="56">
        <f>SUM($D$707*D200)/($D$705)*$D$706</f>
        <v>13.2317735083469</v>
      </c>
      <c r="F200" s="67">
        <f>SUM(E200/$D$706)</f>
        <v>0.0016351672649959094</v>
      </c>
    </row>
    <row r="201" spans="1:6" ht="409.5">
      <c r="A201" s="9">
        <v>1201</v>
      </c>
      <c r="B201" s="10" t="s">
        <v>16</v>
      </c>
      <c r="C201" s="2"/>
      <c r="D201" s="11">
        <f>'Department Budget'!G198</f>
        <v>0</v>
      </c>
      <c r="E201" s="56">
        <f>SUM($D$707*D201)/($D$705)*$D$706</f>
        <v>0</v>
      </c>
      <c r="F201" s="67">
        <f>SUM(E201/$D$706)</f>
        <v>0</v>
      </c>
    </row>
    <row r="202" spans="1:6" ht="409.5">
      <c r="A202" s="9">
        <v>1202</v>
      </c>
      <c r="B202" s="10" t="s">
        <v>13</v>
      </c>
      <c r="C202" s="2"/>
      <c r="D202" s="11">
        <f>'Department Budget'!G199</f>
        <v>6724</v>
      </c>
      <c r="E202" s="56">
        <f>SUM($D$707*D202)/($D$705)*$D$706</f>
        <v>1.406869782892545</v>
      </c>
      <c r="F202" s="67">
        <f>SUM(E202/$D$706)</f>
        <v>0.00017385934044643412</v>
      </c>
    </row>
    <row r="203" spans="1:6" ht="409.5">
      <c r="A203" s="9">
        <v>1203</v>
      </c>
      <c r="B203" s="10" t="s">
        <v>36</v>
      </c>
      <c r="C203" s="2"/>
      <c r="D203" s="11">
        <f>'Department Budget'!G200</f>
        <v>0</v>
      </c>
      <c r="E203" s="56">
        <f>SUM($D$707*D203)/($D$705)*$D$706</f>
        <v>0</v>
      </c>
      <c r="F203" s="67">
        <f>SUM(E203/$D$706)</f>
        <v>0</v>
      </c>
    </row>
    <row r="204" spans="1:6" ht="409.5">
      <c r="A204" s="9">
        <v>1204</v>
      </c>
      <c r="B204" s="10" t="s">
        <v>18</v>
      </c>
      <c r="C204" s="2"/>
      <c r="D204" s="11">
        <f>'Department Budget'!G201</f>
        <v>0</v>
      </c>
      <c r="E204" s="56">
        <f>SUM($D$707*D204)/($D$705)*$D$706</f>
        <v>0</v>
      </c>
      <c r="F204" s="67">
        <f>SUM(E204/$D$706)</f>
        <v>0</v>
      </c>
    </row>
    <row r="205" spans="1:6" ht="13.5" thickBot="1">
      <c r="A205" s="13"/>
      <c r="B205" s="13"/>
      <c r="C205" s="14"/>
      <c r="D205" s="14"/>
      <c r="E205" s="60"/>
      <c r="F205" s="66"/>
    </row>
    <row r="206" spans="1:6" ht="409.5">
      <c r="A206" s="16"/>
      <c r="B206" s="16"/>
      <c r="C206" s="17"/>
      <c r="D206" s="17"/>
      <c r="E206" s="56"/>
      <c r="F206" s="65"/>
    </row>
    <row r="207" spans="1:6" ht="409.5">
      <c r="A207" s="18"/>
      <c r="B207" s="19" t="s">
        <v>14</v>
      </c>
      <c r="C207" s="20"/>
      <c r="D207" s="20">
        <f>SUM(D200:D205)</f>
        <v>69964</v>
      </c>
      <c r="E207" s="51">
        <f>SUM(E200:E205)</f>
        <v>14.638643291239443</v>
      </c>
      <c r="F207" s="67">
        <f>SUM(F200:F205)</f>
        <v>0.0018090266054423434</v>
      </c>
    </row>
    <row r="209" spans="1:6" ht="409.5">
      <c r="A209" s="5"/>
      <c r="B209" s="6" t="s">
        <v>37</v>
      </c>
      <c r="C209" s="7"/>
      <c r="D209" s="7"/>
      <c r="E209" s="57"/>
      <c r="F209" s="63"/>
    </row>
    <row r="210" spans="1:6" ht="409.5">
      <c r="A210" s="23"/>
      <c r="B210" s="24"/>
      <c r="C210" s="25"/>
      <c r="D210" s="25"/>
      <c r="E210" s="58"/>
      <c r="F210" s="64"/>
    </row>
    <row r="211" spans="1:6" ht="409.5">
      <c r="A211" s="9">
        <v>1210</v>
      </c>
      <c r="B211" s="10" t="s">
        <v>12</v>
      </c>
      <c r="C211" s="2"/>
      <c r="D211" s="11">
        <f>'Department Budget'!G208</f>
        <v>76500</v>
      </c>
      <c r="E211" s="56">
        <f>SUM($D$707*D211)/($D$705)*$D$706</f>
        <v>16.006177631064794</v>
      </c>
      <c r="F211" s="67">
        <f>SUM(E211/$D$706)</f>
        <v>0.001978024917333761</v>
      </c>
    </row>
    <row r="212" spans="1:6" ht="409.5">
      <c r="A212" s="10">
        <v>1211</v>
      </c>
      <c r="B212" s="10" t="s">
        <v>16</v>
      </c>
      <c r="C212" s="2"/>
      <c r="D212" s="11">
        <f>'Department Budget'!G209</f>
        <v>0</v>
      </c>
      <c r="E212" s="56">
        <f>SUM($D$707*D212)/($D$705)*$D$706</f>
        <v>0</v>
      </c>
      <c r="F212" s="67">
        <f>SUM(E212/$D$706)</f>
        <v>0</v>
      </c>
    </row>
    <row r="213" spans="1:6" ht="409.5">
      <c r="A213" s="9">
        <v>1212</v>
      </c>
      <c r="B213" s="10" t="s">
        <v>13</v>
      </c>
      <c r="C213" s="2"/>
      <c r="D213" s="11">
        <f>'Department Budget'!G210</f>
        <v>7850</v>
      </c>
      <c r="E213" s="56">
        <f>SUM($D$707*D213)/($D$705)*$D$706</f>
        <v>1.6424639791354072</v>
      </c>
      <c r="F213" s="67">
        <f>SUM(E213/$D$706)</f>
        <v>0.00020297379870679773</v>
      </c>
    </row>
    <row r="214" spans="1:6" ht="409.5">
      <c r="A214" s="9">
        <v>1215</v>
      </c>
      <c r="B214" s="10" t="s">
        <v>38</v>
      </c>
      <c r="C214" s="2"/>
      <c r="D214" s="11">
        <f>'Department Budget'!G211</f>
        <v>3600</v>
      </c>
      <c r="E214" s="56">
        <f>SUM($D$707*D214)/($D$705)*$D$706</f>
        <v>0.7532318885206963</v>
      </c>
      <c r="F214" s="67">
        <f>SUM(E214/$D$706)</f>
        <v>9.308352552158877E-05</v>
      </c>
    </row>
    <row r="215" spans="1:6" ht="409.5">
      <c r="A215" s="9">
        <v>1216</v>
      </c>
      <c r="B215" s="10" t="s">
        <v>39</v>
      </c>
      <c r="C215" s="2"/>
      <c r="D215" s="11">
        <f>'Department Budget'!G212</f>
        <v>0</v>
      </c>
      <c r="E215" s="56">
        <f>SUM($D$707*D215)/($D$705)*$D$706</f>
        <v>0</v>
      </c>
      <c r="F215" s="67">
        <f>SUM(E215/$D$706)</f>
        <v>0</v>
      </c>
    </row>
    <row r="216" spans="1:6" ht="13.5" thickBot="1">
      <c r="A216" s="13"/>
      <c r="B216" s="13"/>
      <c r="C216" s="14"/>
      <c r="D216" s="14"/>
      <c r="E216" s="60"/>
      <c r="F216" s="66"/>
    </row>
    <row r="217" spans="1:10" ht="409.5">
      <c r="A217" s="16"/>
      <c r="B217" s="16"/>
      <c r="C217" s="17"/>
      <c r="D217" s="17"/>
      <c r="E217" s="56"/>
      <c r="F217" s="65"/>
      <c r="J217" s="26"/>
    </row>
    <row r="218" spans="1:10" ht="409.5">
      <c r="A218" s="18"/>
      <c r="B218" s="19" t="s">
        <v>14</v>
      </c>
      <c r="C218" s="20"/>
      <c r="D218" s="20">
        <f>SUM(D211:D216)</f>
        <v>87950</v>
      </c>
      <c r="E218" s="51">
        <f>SUM(E211:E216)</f>
        <v>18.401873498720896</v>
      </c>
      <c r="F218" s="67">
        <f>SUM(F211:F216)</f>
        <v>0.0022740822415621476</v>
      </c>
      <c r="J218" s="26"/>
    </row>
    <row r="219" ht="409.5">
      <c r="J219" s="26"/>
    </row>
    <row r="220" ht="409.5">
      <c r="J220" s="26"/>
    </row>
    <row r="221" ht="409.5">
      <c r="J221" s="26"/>
    </row>
    <row r="222" spans="3:6" ht="409.5">
      <c r="C222" s="2"/>
      <c r="D222" s="3" t="s">
        <v>173</v>
      </c>
      <c r="E222" s="53" t="s">
        <v>173</v>
      </c>
      <c r="F222" s="41" t="s">
        <v>173</v>
      </c>
    </row>
    <row r="223" spans="3:6" ht="409.5">
      <c r="C223" s="3"/>
      <c r="D223" s="3" t="s">
        <v>8</v>
      </c>
      <c r="E223" s="53" t="s">
        <v>127</v>
      </c>
      <c r="F223" s="41" t="s">
        <v>128</v>
      </c>
    </row>
    <row r="224" spans="1:6" ht="409.5">
      <c r="A224" s="1" t="s">
        <v>4</v>
      </c>
      <c r="B224" s="1" t="s">
        <v>1</v>
      </c>
      <c r="C224" s="3"/>
      <c r="D224" s="3" t="s">
        <v>10</v>
      </c>
      <c r="E224" s="53" t="s">
        <v>120</v>
      </c>
      <c r="F224" s="41" t="s">
        <v>120</v>
      </c>
    </row>
    <row r="225" ht="409.5">
      <c r="J225" s="26"/>
    </row>
    <row r="226" ht="409.5">
      <c r="J226" s="26"/>
    </row>
    <row r="227" spans="1:10" ht="409.5">
      <c r="A227" s="5"/>
      <c r="B227" s="6" t="s">
        <v>40</v>
      </c>
      <c r="C227" s="7"/>
      <c r="D227" s="7"/>
      <c r="E227" s="57"/>
      <c r="F227" s="63"/>
      <c r="J227" s="26"/>
    </row>
    <row r="228" spans="1:10" ht="409.5">
      <c r="A228" s="23"/>
      <c r="B228" s="24"/>
      <c r="C228" s="25"/>
      <c r="D228" s="25"/>
      <c r="E228" s="58"/>
      <c r="F228" s="64"/>
      <c r="J228" s="26"/>
    </row>
    <row r="229" spans="1:10" ht="409.5">
      <c r="A229" s="9">
        <v>1220</v>
      </c>
      <c r="B229" s="10" t="s">
        <v>16</v>
      </c>
      <c r="C229" s="2"/>
      <c r="D229" s="11">
        <f>'Department Budget'!G228</f>
        <v>19285</v>
      </c>
      <c r="E229" s="56">
        <f>SUM($D$707*D229)/($D$705)*$D$706</f>
        <v>4.035021380589342</v>
      </c>
      <c r="F229" s="67">
        <f>SUM(E229/$D$706)</f>
        <v>0.0004986432749121777</v>
      </c>
      <c r="J229" s="26"/>
    </row>
    <row r="230" spans="1:6" ht="409.5">
      <c r="A230" s="9">
        <v>1221</v>
      </c>
      <c r="B230" s="10" t="s">
        <v>13</v>
      </c>
      <c r="C230" s="2"/>
      <c r="D230" s="11">
        <f>'Department Budget'!G229</f>
        <v>1700</v>
      </c>
      <c r="E230" s="56">
        <f>SUM($D$707*D230)/($D$705)*$D$706</f>
        <v>0.3556928362458843</v>
      </c>
      <c r="F230" s="67">
        <f>SUM(E230/$D$706)</f>
        <v>4.395610927408358E-05</v>
      </c>
    </row>
    <row r="231" spans="1:6" ht="13.5" thickBot="1">
      <c r="A231" s="13"/>
      <c r="B231" s="13"/>
      <c r="C231" s="14"/>
      <c r="D231" s="14"/>
      <c r="E231" s="60"/>
      <c r="F231" s="66"/>
    </row>
    <row r="232" spans="1:6" ht="409.5">
      <c r="A232" s="16"/>
      <c r="B232" s="16"/>
      <c r="C232" s="17"/>
      <c r="D232" s="17"/>
      <c r="E232" s="56"/>
      <c r="F232" s="65"/>
    </row>
    <row r="233" spans="1:6" ht="409.5">
      <c r="A233" s="18"/>
      <c r="B233" s="19" t="s">
        <v>14</v>
      </c>
      <c r="C233" s="20"/>
      <c r="D233" s="20">
        <f>SUM(D229:D230)</f>
        <v>20985</v>
      </c>
      <c r="E233" s="51">
        <f>SUM(E229:E230)</f>
        <v>4.390714216835226</v>
      </c>
      <c r="F233" s="67">
        <f>SUM(F229:F230)</f>
        <v>0.0005425993841862612</v>
      </c>
    </row>
    <row r="236" spans="1:6" ht="409.5">
      <c r="A236" s="5"/>
      <c r="B236" s="6" t="s">
        <v>46</v>
      </c>
      <c r="C236" s="7"/>
      <c r="D236" s="7"/>
      <c r="E236" s="57"/>
      <c r="F236" s="63"/>
    </row>
    <row r="237" spans="1:6" ht="409.5">
      <c r="A237" s="9"/>
      <c r="B237" s="10"/>
      <c r="C237" s="2"/>
      <c r="D237" s="27"/>
      <c r="E237" s="56"/>
      <c r="F237" s="65"/>
    </row>
    <row r="238" spans="1:6" ht="409.5">
      <c r="A238" s="9">
        <v>1230</v>
      </c>
      <c r="B238" s="10" t="s">
        <v>16</v>
      </c>
      <c r="C238" s="2"/>
      <c r="D238" s="11">
        <f>'Department Budget'!G237</f>
        <v>0</v>
      </c>
      <c r="E238" s="59">
        <v>0</v>
      </c>
      <c r="F238" s="67">
        <f>SUM(E238/$D$706)</f>
        <v>0</v>
      </c>
    </row>
    <row r="239" spans="1:6" ht="409.5">
      <c r="A239" s="9">
        <v>1231</v>
      </c>
      <c r="B239" s="10" t="s">
        <v>13</v>
      </c>
      <c r="C239" s="2"/>
      <c r="D239" s="11">
        <f>'Department Budget'!G238</f>
        <v>0</v>
      </c>
      <c r="E239" s="59">
        <v>0</v>
      </c>
      <c r="F239" s="67">
        <f>SUM(E239/$D$706)</f>
        <v>0</v>
      </c>
    </row>
    <row r="240" spans="1:6" ht="13.5" thickBot="1">
      <c r="A240" s="13"/>
      <c r="B240" s="13"/>
      <c r="C240" s="14"/>
      <c r="D240" s="14"/>
      <c r="E240" s="60"/>
      <c r="F240" s="66"/>
    </row>
    <row r="241" spans="1:6" ht="409.5">
      <c r="A241" s="16"/>
      <c r="B241" s="16"/>
      <c r="C241" s="17"/>
      <c r="D241" s="17"/>
      <c r="E241" s="56"/>
      <c r="F241" s="65"/>
    </row>
    <row r="242" spans="1:6" ht="409.5">
      <c r="A242" s="18"/>
      <c r="B242" s="19" t="s">
        <v>14</v>
      </c>
      <c r="C242" s="20"/>
      <c r="D242" s="20">
        <f>SUM(D237:D240)</f>
        <v>0</v>
      </c>
      <c r="E242" s="51">
        <f>SUM(E237:E240)</f>
        <v>0</v>
      </c>
      <c r="F242" s="67">
        <f>SUM(F237:F240)</f>
        <v>0</v>
      </c>
    </row>
    <row r="245" spans="1:6" ht="409.5">
      <c r="A245" s="5"/>
      <c r="B245" s="6" t="s">
        <v>55</v>
      </c>
      <c r="C245" s="7"/>
      <c r="D245" s="7"/>
      <c r="E245" s="57"/>
      <c r="F245" s="63"/>
    </row>
    <row r="246" spans="1:6" ht="409.5">
      <c r="A246" s="23"/>
      <c r="B246" s="24"/>
      <c r="C246" s="25"/>
      <c r="D246" s="25"/>
      <c r="E246" s="58"/>
      <c r="F246" s="64"/>
    </row>
    <row r="247" spans="1:6" ht="409.5">
      <c r="A247" s="9">
        <v>1240</v>
      </c>
      <c r="B247" s="10" t="s">
        <v>12</v>
      </c>
      <c r="C247" s="2"/>
      <c r="D247" s="11">
        <f>'Department Budget'!G246</f>
        <v>84125</v>
      </c>
      <c r="E247" s="56">
        <f>SUM($D$707*D247)/($D$705)*$D$706</f>
        <v>17.60156461716766</v>
      </c>
      <c r="F247" s="67">
        <f>SUM(E247/$D$706)</f>
        <v>0.0021751809956954598</v>
      </c>
    </row>
    <row r="248" spans="1:6" ht="409.5">
      <c r="A248" s="9">
        <v>1241</v>
      </c>
      <c r="B248" s="10" t="s">
        <v>16</v>
      </c>
      <c r="C248" s="2"/>
      <c r="D248" s="11">
        <f>'Department Budget'!G247</f>
        <v>56949</v>
      </c>
      <c r="E248" s="56">
        <f>SUM($D$707*D248)/($D$705)*$D$706</f>
        <v>11.91550078315698</v>
      </c>
      <c r="F248" s="67">
        <f>SUM(E248/$D$706)</f>
        <v>0.0014725038041469329</v>
      </c>
    </row>
    <row r="249" spans="1:6" ht="409.5">
      <c r="A249" s="9">
        <v>1242</v>
      </c>
      <c r="B249" s="10" t="s">
        <v>13</v>
      </c>
      <c r="C249" s="2"/>
      <c r="D249" s="11">
        <f>'Department Budget'!G248</f>
        <v>3500</v>
      </c>
      <c r="E249" s="56">
        <f>SUM($D$707*D249)/($D$705)*$D$706</f>
        <v>0.7323087805062325</v>
      </c>
      <c r="F249" s="67">
        <f>SUM(E249/$D$706)</f>
        <v>9.049787203487797E-05</v>
      </c>
    </row>
    <row r="250" spans="1:6" ht="409.5">
      <c r="A250" s="9">
        <v>1243</v>
      </c>
      <c r="B250" s="10" t="s">
        <v>18</v>
      </c>
      <c r="C250" s="2"/>
      <c r="D250" s="11">
        <f>'Department Budget'!G249</f>
        <v>0</v>
      </c>
      <c r="E250" s="56">
        <f>SUM($D$707*D250)/($D$705)*$D$706</f>
        <v>0</v>
      </c>
      <c r="F250" s="67">
        <f>SUM(E250/$D$706)</f>
        <v>0</v>
      </c>
    </row>
    <row r="251" spans="1:6" ht="13.5" thickBot="1">
      <c r="A251" s="13"/>
      <c r="B251" s="13"/>
      <c r="C251" s="14"/>
      <c r="D251" s="14"/>
      <c r="E251" s="60"/>
      <c r="F251" s="66"/>
    </row>
    <row r="252" spans="1:6" ht="409.5">
      <c r="A252" s="16"/>
      <c r="B252" s="16"/>
      <c r="C252" s="17"/>
      <c r="D252" s="17"/>
      <c r="E252" s="56"/>
      <c r="F252" s="65"/>
    </row>
    <row r="253" spans="1:6" ht="409.5">
      <c r="A253" s="18"/>
      <c r="B253" s="19" t="s">
        <v>14</v>
      </c>
      <c r="C253" s="20"/>
      <c r="D253" s="20">
        <f>SUM(D247:D251)</f>
        <v>144574</v>
      </c>
      <c r="E253" s="51">
        <f>SUM(E247:E251)</f>
        <v>30.249374180830873</v>
      </c>
      <c r="F253" s="67">
        <f>SUM(F247:F251)</f>
        <v>0.003738182671877271</v>
      </c>
    </row>
    <row r="256" spans="1:6" ht="409.5">
      <c r="A256" s="5"/>
      <c r="B256" s="6" t="s">
        <v>56</v>
      </c>
      <c r="C256" s="7"/>
      <c r="D256" s="7"/>
      <c r="E256" s="57"/>
      <c r="F256" s="63"/>
    </row>
    <row r="257" spans="1:6" ht="409.5">
      <c r="A257" s="9"/>
      <c r="B257" s="10"/>
      <c r="C257" s="2"/>
      <c r="F257" s="65"/>
    </row>
    <row r="258" spans="1:6" ht="409.5">
      <c r="A258" s="9">
        <v>1250</v>
      </c>
      <c r="B258" s="10" t="s">
        <v>57</v>
      </c>
      <c r="C258" s="2"/>
      <c r="D258" s="11">
        <f>'Department Budget'!G257</f>
        <v>30000</v>
      </c>
      <c r="E258" s="56">
        <f>SUM($D$707*D258)/($D$705)*$D$706</f>
        <v>6.276932404339136</v>
      </c>
      <c r="F258" s="67">
        <f>SUM(E258/$D$706)</f>
        <v>0.0007756960460132397</v>
      </c>
    </row>
    <row r="259" spans="1:6" ht="409.5">
      <c r="A259" s="10">
        <v>1251</v>
      </c>
      <c r="B259" s="10" t="s">
        <v>13</v>
      </c>
      <c r="C259" s="2"/>
      <c r="D259" s="11">
        <f>'Department Budget'!G258</f>
        <v>5000</v>
      </c>
      <c r="E259" s="56">
        <f>SUM($D$707*D259)/($D$705)*$D$706</f>
        <v>1.0461554007231892</v>
      </c>
      <c r="F259" s="67">
        <f>SUM(E259/$D$706)</f>
        <v>0.00012928267433553995</v>
      </c>
    </row>
    <row r="260" spans="1:6" ht="13.5" thickBot="1">
      <c r="A260" s="13"/>
      <c r="B260" s="13"/>
      <c r="C260" s="14"/>
      <c r="D260" s="14"/>
      <c r="E260" s="60"/>
      <c r="F260" s="66"/>
    </row>
    <row r="261" spans="1:6" ht="409.5">
      <c r="A261" s="16"/>
      <c r="B261" s="16"/>
      <c r="C261" s="17"/>
      <c r="D261" s="17"/>
      <c r="E261" s="56"/>
      <c r="F261" s="65"/>
    </row>
    <row r="262" spans="1:6" ht="409.5">
      <c r="A262" s="18"/>
      <c r="B262" s="19" t="s">
        <v>14</v>
      </c>
      <c r="C262" s="20"/>
      <c r="D262" s="20">
        <f>SUM(D257:D260)</f>
        <v>35000</v>
      </c>
      <c r="E262" s="51">
        <f>SUM(E257:E260)</f>
        <v>7.323087805062325</v>
      </c>
      <c r="F262" s="67">
        <f>SUM(F257:F260)</f>
        <v>0.0009049787203487797</v>
      </c>
    </row>
    <row r="264" spans="1:6" ht="409.5">
      <c r="A264" s="18"/>
      <c r="B264" s="19"/>
      <c r="C264" s="20"/>
      <c r="D264" s="20"/>
      <c r="F264" s="65"/>
    </row>
    <row r="265" spans="1:6" ht="409.5">
      <c r="A265" s="18"/>
      <c r="B265" s="19"/>
      <c r="C265" s="20"/>
      <c r="D265" s="20"/>
      <c r="F265" s="65"/>
    </row>
    <row r="266" spans="1:6" ht="409.5">
      <c r="A266" s="18"/>
      <c r="B266" s="19"/>
      <c r="C266" s="20"/>
      <c r="D266" s="20"/>
      <c r="F266" s="65"/>
    </row>
    <row r="267" spans="3:6" ht="409.5">
      <c r="C267" s="2"/>
      <c r="D267" s="3" t="s">
        <v>173</v>
      </c>
      <c r="E267" s="53" t="s">
        <v>173</v>
      </c>
      <c r="F267" s="41" t="s">
        <v>173</v>
      </c>
    </row>
    <row r="268" spans="3:6" ht="409.5">
      <c r="C268" s="3"/>
      <c r="D268" s="3" t="s">
        <v>8</v>
      </c>
      <c r="E268" s="53" t="s">
        <v>127</v>
      </c>
      <c r="F268" s="41" t="s">
        <v>128</v>
      </c>
    </row>
    <row r="269" spans="1:6" ht="409.5">
      <c r="A269" s="1" t="s">
        <v>4</v>
      </c>
      <c r="B269" s="1" t="s">
        <v>1</v>
      </c>
      <c r="C269" s="3"/>
      <c r="D269" s="3" t="s">
        <v>10</v>
      </c>
      <c r="E269" s="53" t="s">
        <v>120</v>
      </c>
      <c r="F269" s="41" t="s">
        <v>120</v>
      </c>
    </row>
    <row r="270" spans="1:6" ht="409.5">
      <c r="A270" s="18"/>
      <c r="B270" s="19"/>
      <c r="C270" s="20"/>
      <c r="D270" s="20"/>
      <c r="F270" s="65"/>
    </row>
    <row r="271" spans="1:6" ht="409.5">
      <c r="A271" s="18"/>
      <c r="B271" s="19"/>
      <c r="C271" s="20"/>
      <c r="D271" s="20"/>
      <c r="F271" s="65"/>
    </row>
    <row r="272" spans="1:6" ht="409.5">
      <c r="A272" s="5"/>
      <c r="B272" s="6" t="s">
        <v>59</v>
      </c>
      <c r="C272" s="7"/>
      <c r="D272" s="7"/>
      <c r="E272" s="57"/>
      <c r="F272" s="63"/>
    </row>
    <row r="273" spans="1:6" ht="409.5">
      <c r="A273" s="9"/>
      <c r="B273" s="10"/>
      <c r="C273" s="2"/>
      <c r="F273" s="65"/>
    </row>
    <row r="274" spans="1:6" ht="409.5">
      <c r="A274" s="9">
        <v>1260</v>
      </c>
      <c r="B274" s="10" t="s">
        <v>32</v>
      </c>
      <c r="C274" s="2"/>
      <c r="D274" s="11">
        <f>'Department Budget'!G273</f>
        <v>1500</v>
      </c>
      <c r="E274" s="56">
        <f>SUM($D$707*D274)/($D$705)*$D$706</f>
        <v>0.3138466202169568</v>
      </c>
      <c r="F274" s="67">
        <f>SUM(E274/$D$706)</f>
        <v>3.878480230066199E-05</v>
      </c>
    </row>
    <row r="275" spans="1:6" ht="409.5">
      <c r="A275" s="10">
        <v>1261</v>
      </c>
      <c r="B275" s="10" t="s">
        <v>13</v>
      </c>
      <c r="C275" s="2"/>
      <c r="D275" s="11">
        <f>'Department Budget'!G274</f>
        <v>100</v>
      </c>
      <c r="E275" s="56">
        <f>SUM($D$707*D275)/($D$705)*$D$706</f>
        <v>0.020923108014463784</v>
      </c>
      <c r="F275" s="67">
        <f>SUM(E275/$D$706)</f>
        <v>2.585653486710799E-06</v>
      </c>
    </row>
    <row r="276" spans="1:6" ht="409.5">
      <c r="A276" s="10">
        <v>1262</v>
      </c>
      <c r="B276" s="10" t="s">
        <v>18</v>
      </c>
      <c r="C276" s="2"/>
      <c r="D276" s="11">
        <f>'Department Budget'!G275</f>
        <v>0</v>
      </c>
      <c r="E276" s="56">
        <f>SUM($D$707*D276)/($D$705)*$D$706</f>
        <v>0</v>
      </c>
      <c r="F276" s="67">
        <f>SUM(E276/$D$706)</f>
        <v>0</v>
      </c>
    </row>
    <row r="277" spans="1:6" ht="13.5" thickBot="1">
      <c r="A277" s="13"/>
      <c r="B277" s="13"/>
      <c r="C277" s="14"/>
      <c r="D277" s="14"/>
      <c r="E277" s="60"/>
      <c r="F277" s="66"/>
    </row>
    <row r="278" spans="1:6" ht="409.5">
      <c r="A278" s="16"/>
      <c r="B278" s="16"/>
      <c r="C278" s="17"/>
      <c r="D278" s="17"/>
      <c r="E278" s="56"/>
      <c r="F278" s="65"/>
    </row>
    <row r="279" spans="1:6" ht="409.5">
      <c r="A279" s="18"/>
      <c r="B279" s="19" t="s">
        <v>14</v>
      </c>
      <c r="C279" s="20"/>
      <c r="D279" s="20">
        <f>SUM(D273:D277)</f>
        <v>1600</v>
      </c>
      <c r="E279" s="51">
        <f>SUM(E273:E277)</f>
        <v>0.3347697282314206</v>
      </c>
      <c r="F279" s="67">
        <f>SUM(F273:F277)</f>
        <v>4.137045578737279E-05</v>
      </c>
    </row>
    <row r="280" spans="1:6" ht="409.5">
      <c r="A280" s="18"/>
      <c r="B280" s="19"/>
      <c r="C280" s="20"/>
      <c r="D280" s="20"/>
      <c r="F280" s="65"/>
    </row>
    <row r="281" spans="1:6" ht="409.5">
      <c r="A281" s="18"/>
      <c r="B281" s="19"/>
      <c r="C281" s="20"/>
      <c r="D281" s="20"/>
      <c r="F281" s="65"/>
    </row>
    <row r="282" spans="1:6" ht="409.5">
      <c r="A282" s="5"/>
      <c r="B282" s="6" t="s">
        <v>83</v>
      </c>
      <c r="C282" s="7"/>
      <c r="D282" s="7"/>
      <c r="E282" s="57"/>
      <c r="F282" s="63"/>
    </row>
    <row r="283" spans="1:6" ht="409.5">
      <c r="A283" s="9"/>
      <c r="B283" s="10"/>
      <c r="C283" s="2"/>
      <c r="D283" s="27"/>
      <c r="E283" s="56"/>
      <c r="F283" s="65"/>
    </row>
    <row r="284" spans="1:6" ht="409.5">
      <c r="A284">
        <v>1270</v>
      </c>
      <c r="B284" s="10" t="s">
        <v>16</v>
      </c>
      <c r="C284" s="2"/>
      <c r="D284" s="11">
        <f>'Department Budget'!G283</f>
        <v>0</v>
      </c>
      <c r="E284" s="56">
        <f aca="true" t="shared" si="0" ref="E284:E289">SUM($D$707*D284)/($D$705)*$D$706</f>
        <v>0</v>
      </c>
      <c r="F284" s="67">
        <f aca="true" t="shared" si="1" ref="F284:F289">SUM(E284/$D$706)</f>
        <v>0</v>
      </c>
    </row>
    <row r="285" spans="1:6" ht="409.5">
      <c r="A285" s="9">
        <v>1271</v>
      </c>
      <c r="B285" s="10" t="s">
        <v>13</v>
      </c>
      <c r="C285" s="28"/>
      <c r="D285" s="11">
        <f>'Department Budget'!G284</f>
        <v>1000</v>
      </c>
      <c r="E285" s="56">
        <f t="shared" si="0"/>
        <v>0.20923108014463787</v>
      </c>
      <c r="F285" s="67">
        <f t="shared" si="1"/>
        <v>2.5856534867107993E-05</v>
      </c>
    </row>
    <row r="286" spans="1:6" ht="409.5">
      <c r="A286" s="9">
        <v>1272</v>
      </c>
      <c r="B286" s="10" t="s">
        <v>84</v>
      </c>
      <c r="C286" s="28"/>
      <c r="D286" s="11">
        <f>'Department Budget'!G285</f>
        <v>11892</v>
      </c>
      <c r="E286" s="56">
        <f t="shared" si="0"/>
        <v>2.488176005080034</v>
      </c>
      <c r="F286" s="67">
        <f t="shared" si="1"/>
        <v>0.0003074859126396483</v>
      </c>
    </row>
    <row r="287" spans="1:6" ht="409.5">
      <c r="A287" s="9">
        <v>1273</v>
      </c>
      <c r="B287" s="10" t="s">
        <v>85</v>
      </c>
      <c r="C287" s="28"/>
      <c r="D287" s="11">
        <f>'Department Budget'!G286</f>
        <v>26059</v>
      </c>
      <c r="E287" s="56">
        <f t="shared" si="0"/>
        <v>5.452352717489118</v>
      </c>
      <c r="F287" s="67">
        <f t="shared" si="1"/>
        <v>0.0006737954421019672</v>
      </c>
    </row>
    <row r="288" spans="1:6" ht="409.5">
      <c r="A288" s="9">
        <v>1274</v>
      </c>
      <c r="B288" s="10" t="s">
        <v>86</v>
      </c>
      <c r="C288" s="28"/>
      <c r="D288" s="11">
        <f>'Department Budget'!G287</f>
        <v>8000</v>
      </c>
      <c r="E288" s="56">
        <f t="shared" si="0"/>
        <v>1.673848641157103</v>
      </c>
      <c r="F288" s="67">
        <f t="shared" si="1"/>
        <v>0.00020685227893686394</v>
      </c>
    </row>
    <row r="289" spans="1:6" ht="409.5">
      <c r="A289" s="9">
        <v>1275</v>
      </c>
      <c r="B289" s="10" t="s">
        <v>87</v>
      </c>
      <c r="C289" s="2"/>
      <c r="D289" s="11">
        <f>'Department Budget'!G288</f>
        <v>10000</v>
      </c>
      <c r="E289" s="56">
        <f t="shared" si="0"/>
        <v>2.0923108014463785</v>
      </c>
      <c r="F289" s="67">
        <f t="shared" si="1"/>
        <v>0.0002585653486710799</v>
      </c>
    </row>
    <row r="290" spans="1:6" ht="13.5" thickBot="1">
      <c r="A290" s="13"/>
      <c r="B290" s="13"/>
      <c r="C290" s="14"/>
      <c r="D290" s="14"/>
      <c r="E290" s="60"/>
      <c r="F290" s="66"/>
    </row>
    <row r="291" spans="1:6" ht="409.5">
      <c r="A291" s="16"/>
      <c r="B291" s="16"/>
      <c r="C291" s="17"/>
      <c r="D291" s="17"/>
      <c r="E291" s="56"/>
      <c r="F291" s="65"/>
    </row>
    <row r="292" spans="1:6" ht="409.5">
      <c r="A292" s="18"/>
      <c r="B292" s="19" t="s">
        <v>14</v>
      </c>
      <c r="C292" s="20"/>
      <c r="D292" s="20">
        <f>SUM(D283:D290)</f>
        <v>56951</v>
      </c>
      <c r="E292" s="51">
        <f>SUM(E283:E290)</f>
        <v>11.915919245317271</v>
      </c>
      <c r="F292" s="67">
        <f>SUM(F283:F290)</f>
        <v>0.0014725555172166675</v>
      </c>
    </row>
    <row r="293" spans="1:6" ht="409.5">
      <c r="A293" s="18"/>
      <c r="B293" s="19"/>
      <c r="C293" s="20"/>
      <c r="D293" s="20"/>
      <c r="F293" s="65"/>
    </row>
    <row r="294" spans="1:6" ht="409.5">
      <c r="A294" s="5"/>
      <c r="B294" s="6" t="s">
        <v>58</v>
      </c>
      <c r="C294" s="7"/>
      <c r="D294" s="7"/>
      <c r="E294" s="57"/>
      <c r="F294" s="63"/>
    </row>
    <row r="295" spans="1:6" ht="409.5">
      <c r="A295" s="9"/>
      <c r="B295" s="10"/>
      <c r="C295" s="2"/>
      <c r="F295" s="65"/>
    </row>
    <row r="296" spans="1:6" ht="409.5">
      <c r="A296" s="9">
        <v>1280</v>
      </c>
      <c r="B296" s="10" t="s">
        <v>57</v>
      </c>
      <c r="C296" s="2"/>
      <c r="D296" s="11">
        <f>'Department Budget'!G295</f>
        <v>3200</v>
      </c>
      <c r="E296" s="56">
        <f>SUM($D$707*D296)/($D$705)*$D$706</f>
        <v>0.6695394564628411</v>
      </c>
      <c r="F296" s="67">
        <f>SUM(E296/$D$706)</f>
        <v>8.274091157474556E-05</v>
      </c>
    </row>
    <row r="297" spans="1:6" ht="409.5">
      <c r="A297" s="10">
        <v>1281</v>
      </c>
      <c r="B297" s="10" t="s">
        <v>13</v>
      </c>
      <c r="C297" s="2"/>
      <c r="D297" s="11">
        <f>'Department Budget'!G296</f>
        <v>100</v>
      </c>
      <c r="E297" s="56">
        <f>SUM($D$707*D297)/($D$705)*$D$706</f>
        <v>0.020923108014463784</v>
      </c>
      <c r="F297" s="67">
        <f>SUM(E297/$D$706)</f>
        <v>2.585653486710799E-06</v>
      </c>
    </row>
    <row r="298" spans="1:6" ht="13.5" thickBot="1">
      <c r="A298" s="13"/>
      <c r="B298" s="13"/>
      <c r="C298" s="14"/>
      <c r="D298" s="14"/>
      <c r="E298" s="60"/>
      <c r="F298" s="66"/>
    </row>
    <row r="299" spans="1:6" ht="409.5">
      <c r="A299" s="16"/>
      <c r="B299" s="16"/>
      <c r="C299" s="17"/>
      <c r="D299" s="17"/>
      <c r="E299" s="56"/>
      <c r="F299" s="65"/>
    </row>
    <row r="300" spans="1:6" ht="409.5">
      <c r="A300" s="18"/>
      <c r="B300" s="19" t="s">
        <v>14</v>
      </c>
      <c r="C300" s="20"/>
      <c r="D300" s="20">
        <f>SUM(D295:D298)</f>
        <v>3300</v>
      </c>
      <c r="E300" s="51">
        <f>SUM(E295:E298)</f>
        <v>0.6904625644773048</v>
      </c>
      <c r="F300" s="67">
        <f>SUM(F295:F298)</f>
        <v>8.532656506145636E-05</v>
      </c>
    </row>
    <row r="301" spans="1:6" ht="409.5">
      <c r="A301" s="18"/>
      <c r="B301" s="19"/>
      <c r="C301" s="20"/>
      <c r="D301" s="20"/>
      <c r="F301" s="65"/>
    </row>
    <row r="302" spans="1:6" ht="409.5">
      <c r="A302" s="18"/>
      <c r="B302" s="19"/>
      <c r="C302" s="20"/>
      <c r="D302" s="20"/>
      <c r="F302" s="65"/>
    </row>
    <row r="303" spans="1:6" s="32" customFormat="1" ht="15.75">
      <c r="A303" s="33" t="s">
        <v>139</v>
      </c>
      <c r="B303" s="33"/>
      <c r="C303" s="39"/>
      <c r="D303" s="39">
        <f>SUM(D207+D218+D233+D242+D253+D262+D279+D292+D300)</f>
        <v>420324</v>
      </c>
      <c r="E303" s="52">
        <f>SUM(E207+E218+E233+E242+E253+E262+E279+E292+E300)</f>
        <v>87.94484453071476</v>
      </c>
      <c r="F303" s="61">
        <f>SUM(F207+F218+F233+F242+F253+F262+F279+F292+F300)</f>
        <v>0.010868122161482299</v>
      </c>
    </row>
    <row r="304" spans="1:6" s="50" customFormat="1" ht="15">
      <c r="A304" s="47"/>
      <c r="B304" s="47"/>
      <c r="C304" s="48"/>
      <c r="D304" s="48"/>
      <c r="E304" s="55"/>
      <c r="F304" s="70"/>
    </row>
    <row r="305" spans="1:6" s="50" customFormat="1" ht="15">
      <c r="A305" s="47"/>
      <c r="B305" s="47"/>
      <c r="C305" s="48"/>
      <c r="D305" s="48"/>
      <c r="E305" s="55"/>
      <c r="F305" s="70"/>
    </row>
    <row r="306" spans="1:6" s="50" customFormat="1" ht="15">
      <c r="A306" s="47"/>
      <c r="B306" s="47"/>
      <c r="C306" s="48"/>
      <c r="D306" s="48"/>
      <c r="E306" s="55"/>
      <c r="F306" s="70"/>
    </row>
    <row r="307" spans="3:6" ht="409.5">
      <c r="C307" s="2"/>
      <c r="D307" s="3" t="s">
        <v>173</v>
      </c>
      <c r="E307" s="53" t="s">
        <v>173</v>
      </c>
      <c r="F307" s="41" t="s">
        <v>173</v>
      </c>
    </row>
    <row r="308" spans="3:6" ht="409.5">
      <c r="C308" s="3"/>
      <c r="D308" s="3" t="s">
        <v>8</v>
      </c>
      <c r="E308" s="53" t="s">
        <v>127</v>
      </c>
      <c r="F308" s="41" t="s">
        <v>128</v>
      </c>
    </row>
    <row r="309" spans="1:6" ht="409.5">
      <c r="A309" s="1" t="s">
        <v>4</v>
      </c>
      <c r="B309" s="1" t="s">
        <v>1</v>
      </c>
      <c r="C309" s="3"/>
      <c r="D309" s="3" t="s">
        <v>10</v>
      </c>
      <c r="E309" s="53" t="s">
        <v>120</v>
      </c>
      <c r="F309" s="41" t="s">
        <v>120</v>
      </c>
    </row>
    <row r="310" spans="1:6" ht="409.5">
      <c r="A310" s="18"/>
      <c r="B310" s="19"/>
      <c r="C310" s="20"/>
      <c r="D310" s="20"/>
      <c r="F310" s="65"/>
    </row>
    <row r="311" spans="1:6" ht="409.5">
      <c r="A311" s="1"/>
      <c r="B311" s="34" t="s">
        <v>72</v>
      </c>
      <c r="C311" s="3"/>
      <c r="D311" s="3"/>
      <c r="E311" s="54"/>
      <c r="F311" s="41"/>
    </row>
    <row r="313" spans="1:6" ht="409.5">
      <c r="A313" s="5"/>
      <c r="B313" s="6" t="s">
        <v>48</v>
      </c>
      <c r="C313" s="7"/>
      <c r="D313" s="7"/>
      <c r="E313" s="57"/>
      <c r="F313" s="63"/>
    </row>
    <row r="314" spans="1:6" ht="409.5">
      <c r="A314" s="23"/>
      <c r="B314" s="24"/>
      <c r="C314" s="25"/>
      <c r="D314" s="25"/>
      <c r="E314" s="58"/>
      <c r="F314" s="64"/>
    </row>
    <row r="315" spans="1:6" ht="409.5">
      <c r="A315" s="9">
        <v>1300</v>
      </c>
      <c r="B315" s="10" t="s">
        <v>12</v>
      </c>
      <c r="C315" s="2"/>
      <c r="D315" s="11">
        <f>'Department Budget'!G319</f>
        <v>329378</v>
      </c>
      <c r="E315" s="56">
        <f aca="true" t="shared" si="2" ref="E315:E320">SUM($D$707*D315)/($D$705)*$D$706</f>
        <v>68.91611471588052</v>
      </c>
      <c r="F315" s="67">
        <f aca="true" t="shared" si="3" ref="F315:F320">SUM(E315/$D$706)</f>
        <v>0.008516573741458295</v>
      </c>
    </row>
    <row r="316" spans="1:6" ht="409.5">
      <c r="A316" s="9">
        <v>1301</v>
      </c>
      <c r="B316" s="10" t="s">
        <v>16</v>
      </c>
      <c r="C316" s="2"/>
      <c r="D316" s="11">
        <f>'Department Budget'!G320</f>
        <v>1666539.4995999997</v>
      </c>
      <c r="E316" s="56">
        <f t="shared" si="2"/>
        <v>348.69185960501227</v>
      </c>
      <c r="F316" s="67">
        <f t="shared" si="3"/>
        <v>0.0430909366788201</v>
      </c>
    </row>
    <row r="317" spans="1:6" ht="409.5">
      <c r="A317" s="9">
        <v>1302</v>
      </c>
      <c r="B317" s="10" t="s">
        <v>13</v>
      </c>
      <c r="C317" s="28"/>
      <c r="D317" s="11">
        <f>'Department Budget'!G321</f>
        <v>198849</v>
      </c>
      <c r="E317" s="56">
        <f t="shared" si="2"/>
        <v>41.60539105568109</v>
      </c>
      <c r="F317" s="67">
        <f t="shared" si="3"/>
        <v>0.005141546101789556</v>
      </c>
    </row>
    <row r="318" spans="1:6" ht="409.5">
      <c r="A318" s="9">
        <v>1303</v>
      </c>
      <c r="B318" s="10" t="s">
        <v>49</v>
      </c>
      <c r="C318" s="2"/>
      <c r="D318" s="11">
        <f>'Department Budget'!G322</f>
        <v>4000</v>
      </c>
      <c r="E318" s="56">
        <f t="shared" si="2"/>
        <v>0.8369243205785515</v>
      </c>
      <c r="F318" s="67">
        <f t="shared" si="3"/>
        <v>0.00010342613946843197</v>
      </c>
    </row>
    <row r="319" spans="1:6" ht="409.5">
      <c r="A319" s="9">
        <v>1304</v>
      </c>
      <c r="B319" s="10" t="s">
        <v>50</v>
      </c>
      <c r="C319" s="2"/>
      <c r="D319" s="11">
        <f>'Department Budget'!G323</f>
        <v>0</v>
      </c>
      <c r="E319" s="56">
        <f t="shared" si="2"/>
        <v>0</v>
      </c>
      <c r="F319" s="67">
        <f t="shared" si="3"/>
        <v>0</v>
      </c>
    </row>
    <row r="320" spans="1:6" ht="409.5">
      <c r="A320" s="9">
        <v>1305</v>
      </c>
      <c r="B320" s="10" t="s">
        <v>18</v>
      </c>
      <c r="C320" s="2"/>
      <c r="D320" s="11">
        <f>'Department Budget'!G324</f>
        <v>20000</v>
      </c>
      <c r="E320" s="56">
        <f t="shared" si="2"/>
        <v>4.184621602892757</v>
      </c>
      <c r="F320" s="67">
        <f t="shared" si="3"/>
        <v>0.0005171306973421598</v>
      </c>
    </row>
    <row r="321" spans="1:6" ht="13.5" thickBot="1">
      <c r="A321" s="13"/>
      <c r="B321" s="13"/>
      <c r="C321" s="14"/>
      <c r="D321" s="14"/>
      <c r="E321" s="60"/>
      <c r="F321" s="66"/>
    </row>
    <row r="322" spans="1:6" ht="409.5">
      <c r="A322" s="16"/>
      <c r="B322" s="16"/>
      <c r="C322" s="17"/>
      <c r="D322" s="17"/>
      <c r="E322" s="56"/>
      <c r="F322" s="65"/>
    </row>
    <row r="323" spans="1:6" ht="409.5">
      <c r="A323" s="18"/>
      <c r="B323" s="19" t="s">
        <v>14</v>
      </c>
      <c r="C323" s="20"/>
      <c r="D323" s="20">
        <f>SUM(D315:D321)</f>
        <v>2218766.4995999997</v>
      </c>
      <c r="E323" s="51">
        <f>SUM(E315:E321)</f>
        <v>464.2349113000452</v>
      </c>
      <c r="F323" s="67">
        <f>SUM(F315:F321)</f>
        <v>0.057369613358878545</v>
      </c>
    </row>
    <row r="325" spans="1:6" ht="409.5">
      <c r="A325" s="5"/>
      <c r="B325" s="6" t="s">
        <v>51</v>
      </c>
      <c r="C325" s="7"/>
      <c r="D325" s="7"/>
      <c r="E325" s="57"/>
      <c r="F325" s="63"/>
    </row>
    <row r="326" spans="1:6" ht="409.5">
      <c r="A326" s="23"/>
      <c r="B326" s="24"/>
      <c r="C326" s="25"/>
      <c r="D326" s="25"/>
      <c r="E326" s="58"/>
      <c r="F326" s="64"/>
    </row>
    <row r="327" spans="1:6" ht="409.5">
      <c r="A327" s="9">
        <v>1310</v>
      </c>
      <c r="B327" s="10" t="s">
        <v>12</v>
      </c>
      <c r="C327" s="2"/>
      <c r="D327" s="11">
        <f>'Department Budget'!G331</f>
        <v>116478.58</v>
      </c>
      <c r="E327" s="56">
        <f>SUM($D$707*D327)/($D$705)*$D$706</f>
        <v>24.370939107113614</v>
      </c>
      <c r="F327" s="67">
        <f>SUM(E327/$D$706)</f>
        <v>0.003011732465041228</v>
      </c>
    </row>
    <row r="328" spans="1:6" ht="409.5">
      <c r="A328" s="9">
        <v>1311</v>
      </c>
      <c r="B328" s="10" t="s">
        <v>16</v>
      </c>
      <c r="C328" s="2"/>
      <c r="D328" s="11">
        <f>'Department Budget'!G332</f>
        <v>809600.9360000001</v>
      </c>
      <c r="E328" s="56">
        <f>SUM($D$707*D328)/($D$705)*$D$706</f>
        <v>169.39367832538983</v>
      </c>
      <c r="F328" s="67">
        <f>SUM(E328/$D$706)</f>
        <v>0.020933474830127266</v>
      </c>
    </row>
    <row r="329" spans="1:6" ht="409.5">
      <c r="A329" s="9">
        <v>1312</v>
      </c>
      <c r="B329" s="10" t="s">
        <v>13</v>
      </c>
      <c r="C329" s="28"/>
      <c r="D329" s="11">
        <f>'Department Budget'!G333</f>
        <v>168300</v>
      </c>
      <c r="E329" s="56">
        <f>SUM($D$707*D329)/($D$705)*$D$706</f>
        <v>35.21359078834256</v>
      </c>
      <c r="F329" s="67">
        <f>SUM(E329/$D$706)</f>
        <v>0.0043516548181342755</v>
      </c>
    </row>
    <row r="330" spans="1:6" ht="13.5" thickBot="1">
      <c r="A330" s="13"/>
      <c r="B330" s="13"/>
      <c r="C330" s="14"/>
      <c r="D330" s="14"/>
      <c r="E330" s="60"/>
      <c r="F330" s="66"/>
    </row>
    <row r="331" spans="1:6" ht="409.5">
      <c r="A331" s="16"/>
      <c r="B331" s="16"/>
      <c r="C331" s="17"/>
      <c r="D331" s="17"/>
      <c r="E331" s="56"/>
      <c r="F331" s="65"/>
    </row>
    <row r="332" spans="1:6" ht="409.5">
      <c r="A332" s="18"/>
      <c r="B332" s="19" t="s">
        <v>14</v>
      </c>
      <c r="C332" s="20"/>
      <c r="D332" s="20">
        <f>SUM(D327:D330)</f>
        <v>1094379.516</v>
      </c>
      <c r="E332" s="51">
        <f>SUM(E327:E330)</f>
        <v>228.978208220846</v>
      </c>
      <c r="F332" s="67">
        <f>SUM(F327:F330)</f>
        <v>0.02829686211330277</v>
      </c>
    </row>
    <row r="334" spans="1:6" ht="409.5">
      <c r="A334" s="5"/>
      <c r="B334" s="6" t="s">
        <v>52</v>
      </c>
      <c r="C334" s="7"/>
      <c r="D334" s="7"/>
      <c r="E334" s="57"/>
      <c r="F334" s="63"/>
    </row>
    <row r="335" spans="1:6" ht="409.5">
      <c r="A335" s="9"/>
      <c r="B335" s="10"/>
      <c r="C335" s="2"/>
      <c r="F335" s="65"/>
    </row>
    <row r="336" spans="1:6" ht="409.5">
      <c r="A336" s="10">
        <v>1320</v>
      </c>
      <c r="B336" s="10" t="s">
        <v>53</v>
      </c>
      <c r="C336" s="2"/>
      <c r="D336" s="11">
        <f>'Department Budget'!G340</f>
        <v>1</v>
      </c>
      <c r="E336" s="56">
        <f>SUM($D$707*D336)/($D$705)*$D$706</f>
        <v>0.00020923108014463785</v>
      </c>
      <c r="F336" s="67">
        <f>SUM(E336/$D$706)</f>
        <v>2.585653486710799E-08</v>
      </c>
    </row>
    <row r="337" spans="1:6" ht="409.5">
      <c r="A337" s="10">
        <v>1321</v>
      </c>
      <c r="B337" s="10" t="s">
        <v>54</v>
      </c>
      <c r="C337" s="2"/>
      <c r="D337" s="11">
        <f>'Department Budget'!G341</f>
        <v>1</v>
      </c>
      <c r="E337" s="56">
        <f>SUM($D$707*D337)/($D$705)*$D$706</f>
        <v>0.00020923108014463785</v>
      </c>
      <c r="F337" s="67">
        <f>SUM(E337/$D$706)</f>
        <v>2.585653486710799E-08</v>
      </c>
    </row>
    <row r="338" spans="1:6" ht="13.5" thickBot="1">
      <c r="A338" s="13"/>
      <c r="B338" s="13"/>
      <c r="C338" s="14"/>
      <c r="D338" s="14"/>
      <c r="E338" s="60"/>
      <c r="F338" s="66"/>
    </row>
    <row r="339" spans="1:6" ht="409.5">
      <c r="A339" s="16"/>
      <c r="B339" s="16"/>
      <c r="C339" s="17"/>
      <c r="D339" s="17"/>
      <c r="E339" s="56"/>
      <c r="F339" s="65"/>
    </row>
    <row r="340" spans="1:6" ht="409.5">
      <c r="A340" s="18"/>
      <c r="B340" s="19" t="s">
        <v>14</v>
      </c>
      <c r="C340" s="20"/>
      <c r="D340" s="20">
        <f>SUM(D335:D338)</f>
        <v>2</v>
      </c>
      <c r="E340" s="51">
        <f>SUM(E335:E338)</f>
        <v>0.0004184621602892757</v>
      </c>
      <c r="F340" s="67">
        <f>SUM(F335:F338)</f>
        <v>5.171306973421598E-08</v>
      </c>
    </row>
    <row r="342" spans="1:6" ht="409.5">
      <c r="A342" s="5"/>
      <c r="B342" s="6" t="s">
        <v>60</v>
      </c>
      <c r="C342" s="7"/>
      <c r="D342" s="7"/>
      <c r="E342" s="57"/>
      <c r="F342" s="63"/>
    </row>
    <row r="343" spans="1:6" ht="409.5">
      <c r="A343" s="9"/>
      <c r="B343" s="10"/>
      <c r="C343" s="2"/>
      <c r="F343" s="65"/>
    </row>
    <row r="344" spans="1:6" ht="409.5">
      <c r="A344" s="9">
        <v>1330</v>
      </c>
      <c r="B344" s="10" t="s">
        <v>29</v>
      </c>
      <c r="C344" s="2"/>
      <c r="D344" s="11">
        <f>'Department Budget'!G348</f>
        <v>2082</v>
      </c>
      <c r="E344" s="56">
        <f>SUM($D$707*D344)/($D$705)*$D$706</f>
        <v>0.4356191088611361</v>
      </c>
      <c r="F344" s="67">
        <f>SUM(E344/$D$706)</f>
        <v>5.383330559331884E-05</v>
      </c>
    </row>
    <row r="345" spans="1:6" ht="409.5">
      <c r="A345" s="10">
        <v>1331</v>
      </c>
      <c r="B345" s="10" t="s">
        <v>13</v>
      </c>
      <c r="C345" s="2"/>
      <c r="D345" s="11">
        <f>'Department Budget'!G349</f>
        <v>400</v>
      </c>
      <c r="E345" s="56">
        <f>SUM($D$707*D345)/($D$705)*$D$706</f>
        <v>0.08369243205785513</v>
      </c>
      <c r="F345" s="67">
        <f>SUM(E345/$D$706)</f>
        <v>1.0342613946843195E-05</v>
      </c>
    </row>
    <row r="346" spans="1:6" ht="13.5" thickBot="1">
      <c r="A346" s="13"/>
      <c r="B346" s="13"/>
      <c r="C346" s="14"/>
      <c r="D346" s="14"/>
      <c r="E346" s="60"/>
      <c r="F346" s="66"/>
    </row>
    <row r="347" spans="1:6" ht="409.5">
      <c r="A347" s="16"/>
      <c r="B347" s="16"/>
      <c r="C347" s="17"/>
      <c r="D347" s="17"/>
      <c r="E347" s="56"/>
      <c r="F347" s="65"/>
    </row>
    <row r="348" spans="1:6" ht="409.5">
      <c r="A348" s="18"/>
      <c r="B348" s="19" t="s">
        <v>14</v>
      </c>
      <c r="C348" s="20"/>
      <c r="D348" s="20">
        <f>SUM(D343:D346)</f>
        <v>2482</v>
      </c>
      <c r="E348" s="51">
        <f>SUM(E343:E346)</f>
        <v>0.5193115409189912</v>
      </c>
      <c r="F348" s="67">
        <f>SUM(F343:F346)</f>
        <v>6.417591954016203E-05</v>
      </c>
    </row>
    <row r="352" spans="3:6" ht="409.5">
      <c r="C352" s="2"/>
      <c r="D352" s="3" t="s">
        <v>173</v>
      </c>
      <c r="E352" s="53" t="s">
        <v>173</v>
      </c>
      <c r="F352" s="41" t="s">
        <v>173</v>
      </c>
    </row>
    <row r="353" spans="3:6" ht="409.5">
      <c r="C353" s="3"/>
      <c r="D353" s="3" t="s">
        <v>8</v>
      </c>
      <c r="E353" s="53" t="s">
        <v>127</v>
      </c>
      <c r="F353" s="41" t="s">
        <v>128</v>
      </c>
    </row>
    <row r="354" spans="1:6" ht="409.5">
      <c r="A354" s="1" t="s">
        <v>4</v>
      </c>
      <c r="B354" s="1" t="s">
        <v>1</v>
      </c>
      <c r="C354" s="3"/>
      <c r="D354" s="3" t="s">
        <v>10</v>
      </c>
      <c r="E354" s="53" t="s">
        <v>120</v>
      </c>
      <c r="F354" s="41" t="s">
        <v>120</v>
      </c>
    </row>
    <row r="357" spans="1:6" ht="409.5">
      <c r="A357" s="5"/>
      <c r="B357" s="6" t="s">
        <v>61</v>
      </c>
      <c r="C357" s="7"/>
      <c r="D357" s="7"/>
      <c r="E357" s="57"/>
      <c r="F357" s="63"/>
    </row>
    <row r="358" spans="1:6" ht="409.5">
      <c r="A358" s="9"/>
      <c r="B358" s="10"/>
      <c r="C358" s="2"/>
      <c r="F358" s="65"/>
    </row>
    <row r="359" spans="1:6" ht="409.5">
      <c r="A359" s="9">
        <v>1340</v>
      </c>
      <c r="B359" s="10" t="s">
        <v>29</v>
      </c>
      <c r="C359" s="2"/>
      <c r="D359" s="11">
        <f>'Department Budget'!G363</f>
        <v>2082</v>
      </c>
      <c r="E359" s="56">
        <f>SUM($D$707*D359)/($D$705)*$D$706</f>
        <v>0.4356191088611361</v>
      </c>
      <c r="F359" s="67">
        <f>SUM(E359/$D$706)</f>
        <v>5.383330559331884E-05</v>
      </c>
    </row>
    <row r="360" spans="1:6" ht="409.5">
      <c r="A360" s="10">
        <v>1341</v>
      </c>
      <c r="B360" s="10" t="s">
        <v>13</v>
      </c>
      <c r="C360" s="2"/>
      <c r="D360" s="11">
        <f>'Department Budget'!G364</f>
        <v>400</v>
      </c>
      <c r="E360" s="56">
        <f>SUM($D$707*D360)/($D$705)*$D$706</f>
        <v>0.08369243205785513</v>
      </c>
      <c r="F360" s="67">
        <f>SUM(E360/$D$706)</f>
        <v>1.0342613946843195E-05</v>
      </c>
    </row>
    <row r="361" spans="1:6" ht="13.5" thickBot="1">
      <c r="A361" s="13"/>
      <c r="B361" s="13"/>
      <c r="C361" s="14"/>
      <c r="D361" s="14"/>
      <c r="E361" s="60"/>
      <c r="F361" s="66"/>
    </row>
    <row r="362" spans="1:6" ht="409.5">
      <c r="A362" s="16"/>
      <c r="B362" s="16"/>
      <c r="C362" s="17"/>
      <c r="D362" s="17"/>
      <c r="E362" s="56"/>
      <c r="F362" s="65"/>
    </row>
    <row r="363" spans="1:6" ht="409.5">
      <c r="A363" s="18"/>
      <c r="B363" s="19" t="s">
        <v>14</v>
      </c>
      <c r="C363" s="20"/>
      <c r="D363" s="20">
        <f>SUM(D358:D361)</f>
        <v>2482</v>
      </c>
      <c r="E363" s="51">
        <f>SUM(E358:E361)</f>
        <v>0.5193115409189912</v>
      </c>
      <c r="F363" s="67">
        <f>SUM(F358:F361)</f>
        <v>6.417591954016203E-05</v>
      </c>
    </row>
    <row r="366" spans="1:6" ht="409.5">
      <c r="A366" s="5"/>
      <c r="B366" s="6" t="s">
        <v>62</v>
      </c>
      <c r="C366" s="7"/>
      <c r="D366" s="7"/>
      <c r="E366" s="57"/>
      <c r="F366" s="63"/>
    </row>
    <row r="367" spans="1:6" ht="409.5">
      <c r="A367" s="9"/>
      <c r="B367" s="10"/>
      <c r="C367" s="2"/>
      <c r="F367" s="65"/>
    </row>
    <row r="368" spans="1:6" ht="409.5">
      <c r="A368" s="9">
        <v>1350</v>
      </c>
      <c r="B368" s="10" t="s">
        <v>29</v>
      </c>
      <c r="C368" s="2"/>
      <c r="D368" s="11">
        <f>'Department Budget'!G372</f>
        <v>0</v>
      </c>
      <c r="E368" s="56">
        <f>SUM($D$707*D368)/($D$705)*$D$706</f>
        <v>0</v>
      </c>
      <c r="F368" s="67">
        <f>SUM(E368/$D$706)</f>
        <v>0</v>
      </c>
    </row>
    <row r="369" spans="1:6" ht="409.5">
      <c r="A369" s="10">
        <v>1351</v>
      </c>
      <c r="B369" s="10" t="s">
        <v>13</v>
      </c>
      <c r="C369" s="2"/>
      <c r="D369" s="11">
        <f>'Department Budget'!G373</f>
        <v>12750</v>
      </c>
      <c r="E369" s="56">
        <f>SUM($D$707*D369)/($D$705)*$D$706</f>
        <v>2.667696271844133</v>
      </c>
      <c r="F369" s="67">
        <f>SUM(E369/$D$706)</f>
        <v>0.0003296708195556269</v>
      </c>
    </row>
    <row r="370" spans="1:6" ht="409.5">
      <c r="A370" s="10">
        <v>1352</v>
      </c>
      <c r="B370" s="10" t="s">
        <v>18</v>
      </c>
      <c r="C370" s="2"/>
      <c r="D370" s="11">
        <f>'Department Budget'!G374</f>
        <v>0</v>
      </c>
      <c r="E370" s="56">
        <f>SUM($D$707*D370)/($D$705)*$D$706</f>
        <v>0</v>
      </c>
      <c r="F370" s="67">
        <f>SUM(E370/$D$706)</f>
        <v>0</v>
      </c>
    </row>
    <row r="371" spans="1:6" ht="13.5" thickBot="1">
      <c r="A371" s="13"/>
      <c r="B371" s="13"/>
      <c r="C371" s="14"/>
      <c r="D371" s="14"/>
      <c r="E371" s="60"/>
      <c r="F371" s="66"/>
    </row>
    <row r="372" spans="1:6" ht="409.5">
      <c r="A372" s="16"/>
      <c r="B372" s="16"/>
      <c r="C372" s="17"/>
      <c r="D372" s="17"/>
      <c r="E372" s="56"/>
      <c r="F372" s="65"/>
    </row>
    <row r="373" spans="1:6" ht="409.5">
      <c r="A373" s="18"/>
      <c r="B373" s="19" t="s">
        <v>14</v>
      </c>
      <c r="C373" s="20"/>
      <c r="D373" s="20">
        <f>SUM(D367:D371)</f>
        <v>12750</v>
      </c>
      <c r="E373" s="51">
        <f>SUM(E367:E371)</f>
        <v>2.667696271844133</v>
      </c>
      <c r="F373" s="67">
        <f>SUM(F367:F371)</f>
        <v>0.0003296708195556269</v>
      </c>
    </row>
    <row r="375" spans="1:6" ht="409.5">
      <c r="A375" s="5"/>
      <c r="B375" s="6" t="s">
        <v>63</v>
      </c>
      <c r="C375" s="7"/>
      <c r="D375" s="7"/>
      <c r="E375" s="57"/>
      <c r="F375" s="63"/>
    </row>
    <row r="376" spans="1:6" ht="409.5">
      <c r="A376" s="9"/>
      <c r="B376" s="10"/>
      <c r="C376" s="2"/>
      <c r="D376" s="27"/>
      <c r="E376" s="56"/>
      <c r="F376" s="65"/>
    </row>
    <row r="377" spans="1:6" ht="409.5">
      <c r="A377" s="9">
        <v>1360</v>
      </c>
      <c r="B377" s="10" t="s">
        <v>29</v>
      </c>
      <c r="C377" s="2"/>
      <c r="D377" s="11">
        <f>'Department Budget'!G381</f>
        <v>15000</v>
      </c>
      <c r="E377" s="56">
        <f>SUM($D$707*D377)/($D$705)*$D$706</f>
        <v>3.138466202169568</v>
      </c>
      <c r="F377" s="67">
        <f>SUM(E377/$D$706)</f>
        <v>0.0003878480230066199</v>
      </c>
    </row>
    <row r="378" spans="1:6" ht="409.5">
      <c r="A378" s="9">
        <v>1361</v>
      </c>
      <c r="B378" s="10" t="s">
        <v>13</v>
      </c>
      <c r="C378" s="2"/>
      <c r="D378" s="11">
        <f>'Department Budget'!G382</f>
        <v>4000</v>
      </c>
      <c r="E378" s="56">
        <f>SUM($D$707*D378)/($D$705)*$D$706</f>
        <v>0.8369243205785515</v>
      </c>
      <c r="F378" s="67">
        <f>SUM(E378/$D$706)</f>
        <v>0.00010342613946843197</v>
      </c>
    </row>
    <row r="379" spans="1:6" ht="13.5" thickBot="1">
      <c r="A379" s="13"/>
      <c r="B379" s="13"/>
      <c r="C379" s="14"/>
      <c r="D379" s="14"/>
      <c r="E379" s="60"/>
      <c r="F379" s="66"/>
    </row>
    <row r="380" spans="1:6" ht="409.5">
      <c r="A380" s="16"/>
      <c r="B380" s="16"/>
      <c r="C380" s="17"/>
      <c r="D380" s="17"/>
      <c r="E380" s="56"/>
      <c r="F380" s="65"/>
    </row>
    <row r="381" spans="1:6" ht="409.5">
      <c r="A381" s="18"/>
      <c r="B381" s="19" t="s">
        <v>14</v>
      </c>
      <c r="C381" s="20"/>
      <c r="D381" s="20">
        <f>SUM(D376:D379)</f>
        <v>19000</v>
      </c>
      <c r="E381" s="51">
        <f>SUM(E376:E379)</f>
        <v>3.9753905227481194</v>
      </c>
      <c r="F381" s="67">
        <f>SUM(F376:F379)</f>
        <v>0.0004912741624750518</v>
      </c>
    </row>
    <row r="384" spans="1:6" ht="409.5">
      <c r="A384" s="5"/>
      <c r="B384" s="6" t="s">
        <v>64</v>
      </c>
      <c r="C384" s="7"/>
      <c r="D384" s="7"/>
      <c r="E384" s="57"/>
      <c r="F384" s="63"/>
    </row>
    <row r="385" spans="1:6" ht="409.5">
      <c r="A385" s="9"/>
      <c r="B385" s="10"/>
      <c r="C385" s="2"/>
      <c r="D385" s="27"/>
      <c r="E385" s="56"/>
      <c r="F385" s="65"/>
    </row>
    <row r="386" spans="1:6" ht="409.5">
      <c r="A386" s="9">
        <v>1370</v>
      </c>
      <c r="B386" s="10" t="s">
        <v>16</v>
      </c>
      <c r="C386" s="2"/>
      <c r="D386" s="11">
        <f>'Department Budget'!G390</f>
        <v>480247</v>
      </c>
      <c r="E386" s="56">
        <f>SUM($D$707*D386)/($D$705)*$D$706</f>
        <v>100.48259854622191</v>
      </c>
      <c r="F386" s="67">
        <f>SUM(E386/$D$706)</f>
        <v>0.012417523300324012</v>
      </c>
    </row>
    <row r="387" spans="1:6" ht="409.5">
      <c r="A387" s="9">
        <v>1371</v>
      </c>
      <c r="B387" s="10" t="s">
        <v>13</v>
      </c>
      <c r="C387" s="2"/>
      <c r="D387" s="11">
        <f>'Department Budget'!G391</f>
        <v>18250</v>
      </c>
      <c r="E387" s="56">
        <f>SUM($D$707*D387)/($D$705)*$D$706</f>
        <v>3.818467212639641</v>
      </c>
      <c r="F387" s="67">
        <f>SUM(E387/$D$706)</f>
        <v>0.0004718817613247208</v>
      </c>
    </row>
    <row r="388" spans="1:6" ht="409.5">
      <c r="A388" s="9">
        <v>1372</v>
      </c>
      <c r="B388" s="10" t="s">
        <v>18</v>
      </c>
      <c r="C388" s="2"/>
      <c r="D388" s="11">
        <f>'Department Budget'!G392</f>
        <v>0</v>
      </c>
      <c r="E388" s="56">
        <f>SUM($D$707*D388)/($D$705)*$D$706</f>
        <v>0</v>
      </c>
      <c r="F388" s="67">
        <f>SUM(E388/$D$706)</f>
        <v>0</v>
      </c>
    </row>
    <row r="389" spans="1:6" ht="13.5" thickBot="1">
      <c r="A389" s="13"/>
      <c r="B389" s="13"/>
      <c r="C389" s="14"/>
      <c r="D389" s="14"/>
      <c r="E389" s="60"/>
      <c r="F389" s="66"/>
    </row>
    <row r="390" spans="1:6" ht="409.5">
      <c r="A390" s="16"/>
      <c r="B390" s="16"/>
      <c r="C390" s="17"/>
      <c r="D390" s="17"/>
      <c r="E390" s="56"/>
      <c r="F390" s="65"/>
    </row>
    <row r="391" spans="1:6" ht="409.5">
      <c r="A391" s="18"/>
      <c r="B391" s="19" t="s">
        <v>14</v>
      </c>
      <c r="C391" s="20"/>
      <c r="D391" s="20">
        <f>SUM(D385:D389)</f>
        <v>498497</v>
      </c>
      <c r="E391" s="51">
        <f>SUM(E385:E389)</f>
        <v>104.30106575886155</v>
      </c>
      <c r="F391" s="67">
        <f>SUM(F385:F389)</f>
        <v>0.012889405061648733</v>
      </c>
    </row>
    <row r="394" spans="1:6" s="33" customFormat="1" ht="15.75">
      <c r="A394" s="33" t="s">
        <v>140</v>
      </c>
      <c r="C394" s="39"/>
      <c r="D394" s="39">
        <f>SUM(D323+D332+D340+D348+D363+D373+D381+D391)</f>
        <v>3848359.0155999996</v>
      </c>
      <c r="E394" s="52">
        <f>SUM(E323+E332+E340+E348+E363+E373+E381+E391)</f>
        <v>805.1963136183434</v>
      </c>
      <c r="F394" s="61">
        <f>SUM(F323+F332+F340+F348+F363+F373+F381+F391)</f>
        <v>0.09950522906801078</v>
      </c>
    </row>
    <row r="395" spans="1:6" s="33" customFormat="1" ht="15.75">
      <c r="A395" s="33" t="s">
        <v>141</v>
      </c>
      <c r="E395" s="52"/>
      <c r="F395" s="61"/>
    </row>
    <row r="399" spans="3:6" ht="409.5">
      <c r="C399" s="2"/>
      <c r="D399" s="3" t="s">
        <v>173</v>
      </c>
      <c r="E399" s="53" t="s">
        <v>173</v>
      </c>
      <c r="F399" s="41" t="s">
        <v>173</v>
      </c>
    </row>
    <row r="400" spans="3:6" ht="409.5">
      <c r="C400" s="3"/>
      <c r="D400" s="3" t="s">
        <v>8</v>
      </c>
      <c r="E400" s="53" t="s">
        <v>127</v>
      </c>
      <c r="F400" s="41" t="s">
        <v>128</v>
      </c>
    </row>
    <row r="401" spans="1:6" ht="409.5">
      <c r="A401" s="1" t="s">
        <v>4</v>
      </c>
      <c r="B401" s="1" t="s">
        <v>1</v>
      </c>
      <c r="C401" s="3"/>
      <c r="D401" s="3" t="s">
        <v>10</v>
      </c>
      <c r="E401" s="53" t="s">
        <v>120</v>
      </c>
      <c r="F401" s="41" t="s">
        <v>120</v>
      </c>
    </row>
    <row r="404" ht="409.5">
      <c r="B404" s="35" t="s">
        <v>73</v>
      </c>
    </row>
    <row r="406" spans="1:6" ht="409.5">
      <c r="A406" s="5"/>
      <c r="B406" s="6" t="s">
        <v>65</v>
      </c>
      <c r="C406" s="7"/>
      <c r="D406" s="7"/>
      <c r="E406" s="57"/>
      <c r="F406" s="63"/>
    </row>
    <row r="407" spans="1:6" ht="409.5">
      <c r="A407" s="9"/>
      <c r="B407" s="10"/>
      <c r="C407" s="2"/>
      <c r="D407" s="27"/>
      <c r="E407" s="56"/>
      <c r="F407" s="65"/>
    </row>
    <row r="408" spans="1:6" ht="409.5">
      <c r="A408" s="9">
        <v>1400</v>
      </c>
      <c r="B408" s="10" t="s">
        <v>66</v>
      </c>
      <c r="C408" s="2"/>
      <c r="D408" s="11">
        <f>'Department Budget'!G411</f>
        <v>557295</v>
      </c>
      <c r="E408" s="56">
        <f>SUM($D$707*D408)/($D$705)*$D$706</f>
        <v>116.60343480920596</v>
      </c>
      <c r="F408" s="67">
        <f>SUM(E408/$D$706)</f>
        <v>0.014409717598764948</v>
      </c>
    </row>
    <row r="409" spans="1:6" ht="13.5" thickBot="1">
      <c r="A409" s="13"/>
      <c r="B409" s="13"/>
      <c r="C409" s="14"/>
      <c r="D409" s="14"/>
      <c r="E409" s="60"/>
      <c r="F409" s="66"/>
    </row>
    <row r="410" spans="1:6" ht="409.5">
      <c r="A410" s="16"/>
      <c r="B410" s="16"/>
      <c r="C410" s="17"/>
      <c r="D410" s="17"/>
      <c r="E410" s="56"/>
      <c r="F410" s="65"/>
    </row>
    <row r="411" spans="1:6" ht="409.5">
      <c r="A411" s="18"/>
      <c r="B411" s="19" t="s">
        <v>14</v>
      </c>
      <c r="C411" s="20"/>
      <c r="D411" s="20">
        <f>SUM(D407:D409)</f>
        <v>557295</v>
      </c>
      <c r="E411" s="51">
        <f>SUM(E407:E409)</f>
        <v>116.60343480920596</v>
      </c>
      <c r="F411" s="67">
        <f>SUM(F407:F409)</f>
        <v>0.014409717598764948</v>
      </c>
    </row>
    <row r="413" spans="1:6" ht="409.5">
      <c r="A413" s="5"/>
      <c r="B413" s="6" t="s">
        <v>67</v>
      </c>
      <c r="C413" s="7"/>
      <c r="D413" s="7"/>
      <c r="E413" s="57"/>
      <c r="F413" s="63"/>
    </row>
    <row r="414" spans="1:6" ht="409.5">
      <c r="A414" s="9"/>
      <c r="B414" s="10"/>
      <c r="C414" s="2"/>
      <c r="D414" s="27"/>
      <c r="E414" s="56"/>
      <c r="F414" s="65"/>
    </row>
    <row r="415" spans="1:6" ht="409.5">
      <c r="A415" s="9">
        <v>1410</v>
      </c>
      <c r="B415" s="10" t="s">
        <v>66</v>
      </c>
      <c r="C415" s="2"/>
      <c r="D415" s="11">
        <f>'Department Budget'!G418</f>
        <v>20215428</v>
      </c>
      <c r="E415" s="56">
        <f>SUM($D$707*D415)/($D$705)*$D$706</f>
        <v>4229.695836026157</v>
      </c>
      <c r="F415" s="67">
        <f>SUM(E415/$D$706)</f>
        <v>0.5227009189355112</v>
      </c>
    </row>
    <row r="416" spans="1:6" ht="409.5">
      <c r="A416" s="9">
        <v>1411</v>
      </c>
      <c r="B416" s="10" t="s">
        <v>68</v>
      </c>
      <c r="C416" s="2"/>
      <c r="D416" s="11">
        <f>'Department Budget'!G419</f>
        <v>814060</v>
      </c>
      <c r="E416" s="56">
        <f>SUM($D$707*D416)/($D$705)*$D$706</f>
        <v>170.3266531025439</v>
      </c>
      <c r="F416" s="67">
        <f>SUM(E416/$D$706)</f>
        <v>0.02104877077391793</v>
      </c>
    </row>
    <row r="417" spans="1:6" ht="409.5">
      <c r="A417" s="9">
        <v>1412</v>
      </c>
      <c r="B417" s="10" t="s">
        <v>69</v>
      </c>
      <c r="C417" s="2"/>
      <c r="D417" s="11">
        <f>'Department Budget'!G420</f>
        <v>57181</v>
      </c>
      <c r="E417" s="56">
        <f>SUM($D$707*D417)/($D$705)*$D$706</f>
        <v>11.964042393750537</v>
      </c>
      <c r="F417" s="67">
        <f>SUM(E417/$D$706)</f>
        <v>0.001478502520236102</v>
      </c>
    </row>
    <row r="418" spans="1:6" ht="409.5">
      <c r="A418" s="9">
        <v>1413</v>
      </c>
      <c r="B418" s="10" t="s">
        <v>135</v>
      </c>
      <c r="C418" s="2"/>
      <c r="D418" s="11">
        <f>'Department Budget'!G421</f>
        <v>425425</v>
      </c>
      <c r="E418" s="56">
        <f>SUM($D$707*D418)/($D$705)*$D$706</f>
        <v>89.01213227053256</v>
      </c>
      <c r="F418" s="67">
        <f>SUM(E418/$D$706)</f>
        <v>0.011000016345839417</v>
      </c>
    </row>
    <row r="419" spans="1:6" ht="13.5" thickBot="1">
      <c r="A419" s="13"/>
      <c r="B419" s="13"/>
      <c r="C419" s="14"/>
      <c r="D419" s="14"/>
      <c r="E419" s="60"/>
      <c r="F419" s="66"/>
    </row>
    <row r="420" spans="1:6" ht="409.5">
      <c r="A420" s="16"/>
      <c r="B420" s="16"/>
      <c r="C420" s="17"/>
      <c r="D420" s="17"/>
      <c r="E420" s="56"/>
      <c r="F420" s="65"/>
    </row>
    <row r="421" spans="1:6" ht="409.5">
      <c r="A421" s="18"/>
      <c r="B421" s="19" t="s">
        <v>14</v>
      </c>
      <c r="C421" s="20"/>
      <c r="D421" s="20">
        <f>SUM(D414:D419)</f>
        <v>21512094</v>
      </c>
      <c r="E421" s="51">
        <f>SUM(E414:E419)</f>
        <v>4500.998663792984</v>
      </c>
      <c r="F421" s="67">
        <f>SUM(F414:F419)</f>
        <v>0.5562282085755047</v>
      </c>
    </row>
    <row r="424" spans="1:6" s="32" customFormat="1" ht="20.25" customHeight="1">
      <c r="A424" s="33" t="s">
        <v>70</v>
      </c>
      <c r="C424" s="39"/>
      <c r="D424" s="39">
        <f>SUM(D411+D421)</f>
        <v>22069389</v>
      </c>
      <c r="E424" s="52">
        <f>SUM(E411+E421)</f>
        <v>4617.60209860219</v>
      </c>
      <c r="F424" s="61">
        <f>SUM(F411+F421)</f>
        <v>0.5706379261742697</v>
      </c>
    </row>
    <row r="427" ht="409.5">
      <c r="B427" s="35" t="s">
        <v>142</v>
      </c>
    </row>
    <row r="429" spans="1:6" ht="409.5">
      <c r="A429" s="5"/>
      <c r="B429" s="6" t="s">
        <v>143</v>
      </c>
      <c r="C429" s="7"/>
      <c r="D429" s="7"/>
      <c r="E429" s="57"/>
      <c r="F429" s="63"/>
    </row>
    <row r="430" spans="1:6" ht="409.5">
      <c r="A430" s="23"/>
      <c r="B430" s="24"/>
      <c r="C430" s="25"/>
      <c r="D430" s="25"/>
      <c r="E430" s="58"/>
      <c r="F430" s="64"/>
    </row>
    <row r="431" spans="1:6" ht="409.5">
      <c r="A431" s="9">
        <v>1500</v>
      </c>
      <c r="B431" s="10" t="s">
        <v>12</v>
      </c>
      <c r="C431" s="2"/>
      <c r="D431" s="11">
        <f>'Department Budget'!G434</f>
        <v>103824</v>
      </c>
      <c r="E431" s="56">
        <f>SUM($D$707*D431)/($D$705)*$D$706</f>
        <v>21.723207664936883</v>
      </c>
      <c r="F431" s="67">
        <f>SUM(E431/$D$706)</f>
        <v>0.0026845288760426202</v>
      </c>
    </row>
    <row r="432" spans="1:6" ht="409.5">
      <c r="A432" s="9">
        <v>1501</v>
      </c>
      <c r="B432" s="10" t="s">
        <v>16</v>
      </c>
      <c r="C432" s="2"/>
      <c r="D432" s="11">
        <f>'Department Budget'!G435</f>
        <v>656020</v>
      </c>
      <c r="E432" s="56">
        <f>SUM($D$707*D432)/($D$705)*$D$706</f>
        <v>137.25977319648533</v>
      </c>
      <c r="F432" s="67">
        <f>SUM(E432/$D$706)</f>
        <v>0.016962404003520185</v>
      </c>
    </row>
    <row r="433" spans="1:6" ht="409.5">
      <c r="A433" s="9">
        <v>1502</v>
      </c>
      <c r="B433" s="10" t="s">
        <v>13</v>
      </c>
      <c r="C433" s="28"/>
      <c r="D433" s="11">
        <f>'Department Budget'!G436</f>
        <v>134300</v>
      </c>
      <c r="E433" s="56">
        <f>SUM($D$707*D433)/($D$705)*$D$706</f>
        <v>28.099734063424865</v>
      </c>
      <c r="F433" s="67">
        <f>SUM(E433/$D$706)</f>
        <v>0.003472532632652603</v>
      </c>
    </row>
    <row r="434" spans="1:6" ht="409.5">
      <c r="A434" s="9">
        <v>1503</v>
      </c>
      <c r="B434" s="10" t="s">
        <v>151</v>
      </c>
      <c r="C434" s="28"/>
      <c r="D434" s="11">
        <f>'Department Budget'!G437</f>
        <v>90000</v>
      </c>
      <c r="E434" s="56">
        <f>SUM($D$707*D434)/($D$705)*$D$706</f>
        <v>18.83079721301741</v>
      </c>
      <c r="F434" s="67">
        <f>SUM(E434/$D$706)</f>
        <v>0.002327088138039719</v>
      </c>
    </row>
    <row r="435" spans="1:6" ht="409.5">
      <c r="A435" s="9">
        <v>1504</v>
      </c>
      <c r="B435" s="10" t="s">
        <v>18</v>
      </c>
      <c r="C435" s="28"/>
      <c r="D435" s="11">
        <f>'Department Budget'!G438</f>
        <v>0</v>
      </c>
      <c r="E435" s="56">
        <f>SUM($D$707*D435)/($D$705)*$D$706</f>
        <v>0</v>
      </c>
      <c r="F435" s="67">
        <f>SUM(E435/$D$706)</f>
        <v>0</v>
      </c>
    </row>
    <row r="436" spans="1:6" ht="13.5" thickBot="1">
      <c r="A436" s="13"/>
      <c r="B436" s="13"/>
      <c r="C436" s="14"/>
      <c r="D436" s="14"/>
      <c r="E436" s="60"/>
      <c r="F436" s="66"/>
    </row>
    <row r="437" spans="1:6" ht="409.5">
      <c r="A437" s="16"/>
      <c r="B437" s="16"/>
      <c r="C437" s="17"/>
      <c r="D437" s="17"/>
      <c r="E437" s="56"/>
      <c r="F437" s="65"/>
    </row>
    <row r="438" spans="1:6" ht="409.5">
      <c r="A438" s="18"/>
      <c r="B438" s="19" t="s">
        <v>14</v>
      </c>
      <c r="C438" s="20"/>
      <c r="D438" s="20">
        <f>SUM(D431:D436)</f>
        <v>984144</v>
      </c>
      <c r="E438" s="51">
        <f>SUM(E431:E436)</f>
        <v>205.9135121378645</v>
      </c>
      <c r="F438" s="67">
        <f>SUM(F431:F436)</f>
        <v>0.025446553650255128</v>
      </c>
    </row>
    <row r="441" spans="3:6" ht="409.5">
      <c r="C441" s="2"/>
      <c r="D441" s="3" t="s">
        <v>173</v>
      </c>
      <c r="E441" s="53" t="s">
        <v>173</v>
      </c>
      <c r="F441" s="41" t="s">
        <v>173</v>
      </c>
    </row>
    <row r="442" spans="3:6" ht="409.5">
      <c r="C442" s="3"/>
      <c r="D442" s="3" t="s">
        <v>8</v>
      </c>
      <c r="E442" s="53" t="s">
        <v>127</v>
      </c>
      <c r="F442" s="41" t="s">
        <v>128</v>
      </c>
    </row>
    <row r="443" spans="1:6" ht="409.5">
      <c r="A443" s="1" t="s">
        <v>4</v>
      </c>
      <c r="B443" s="1" t="s">
        <v>1</v>
      </c>
      <c r="C443" s="3"/>
      <c r="D443" s="3" t="s">
        <v>10</v>
      </c>
      <c r="E443" s="53" t="s">
        <v>120</v>
      </c>
      <c r="F443" s="41" t="s">
        <v>120</v>
      </c>
    </row>
    <row r="446" spans="1:6" ht="409.5">
      <c r="A446" s="5"/>
      <c r="B446" s="6" t="s">
        <v>33</v>
      </c>
      <c r="C446" s="7"/>
      <c r="D446" s="7"/>
      <c r="E446" s="57"/>
      <c r="F446" s="63"/>
    </row>
    <row r="447" spans="1:6" ht="409.5">
      <c r="A447" s="9"/>
      <c r="B447" s="10"/>
      <c r="C447" s="2"/>
      <c r="D447" s="27"/>
      <c r="E447" s="56"/>
      <c r="F447" s="65"/>
    </row>
    <row r="448" spans="1:6" ht="409.5">
      <c r="A448" s="9">
        <v>1510</v>
      </c>
      <c r="B448" s="10" t="s">
        <v>13</v>
      </c>
      <c r="C448" s="2"/>
      <c r="D448" s="11">
        <f>'Department Budget'!G450</f>
        <v>15000</v>
      </c>
      <c r="E448" s="56">
        <f>SUM($D$707*D448)/($D$705)*$D$706</f>
        <v>3.138466202169568</v>
      </c>
      <c r="F448" s="67">
        <f>SUM(E448/$D$706)</f>
        <v>0.0003878480230066199</v>
      </c>
    </row>
    <row r="449" spans="1:6" ht="13.5" thickBot="1">
      <c r="A449" s="13"/>
      <c r="B449" s="13"/>
      <c r="C449" s="14"/>
      <c r="D449" s="14"/>
      <c r="E449" s="60"/>
      <c r="F449" s="66"/>
    </row>
    <row r="450" spans="1:6" ht="409.5">
      <c r="A450" s="16"/>
      <c r="B450" s="16"/>
      <c r="C450" s="17"/>
      <c r="D450" s="17"/>
      <c r="E450" s="56"/>
      <c r="F450" s="65"/>
    </row>
    <row r="451" spans="1:6" ht="409.5">
      <c r="A451" s="18"/>
      <c r="B451" s="19" t="s">
        <v>14</v>
      </c>
      <c r="C451" s="20"/>
      <c r="D451" s="20">
        <f>SUM(D447:D449)</f>
        <v>15000</v>
      </c>
      <c r="E451" s="51">
        <f>SUM(E447:E449)</f>
        <v>3.138466202169568</v>
      </c>
      <c r="F451" s="67">
        <f>SUM(F447:F449)</f>
        <v>0.0003878480230066199</v>
      </c>
    </row>
    <row r="453" spans="1:6" ht="409.5">
      <c r="A453" s="5"/>
      <c r="B453" s="6" t="s">
        <v>74</v>
      </c>
      <c r="C453" s="7"/>
      <c r="D453" s="7"/>
      <c r="E453" s="57"/>
      <c r="F453" s="63"/>
    </row>
    <row r="454" spans="1:6" ht="409.5">
      <c r="A454" s="9"/>
      <c r="B454" s="10"/>
      <c r="C454" s="2"/>
      <c r="F454" s="65"/>
    </row>
    <row r="455" spans="1:6" ht="409.5">
      <c r="A455" s="10">
        <v>1520</v>
      </c>
      <c r="B455" s="10" t="s">
        <v>13</v>
      </c>
      <c r="C455" s="2"/>
      <c r="D455" s="11">
        <f>'Department Budget'!G457</f>
        <v>165000</v>
      </c>
      <c r="E455" s="56">
        <f>SUM($D$707*D455)/($D$705)*$D$706</f>
        <v>34.52312822386526</v>
      </c>
      <c r="F455" s="67">
        <f>SUM(E455/$D$706)</f>
        <v>0.004266328253072819</v>
      </c>
    </row>
    <row r="456" spans="1:6" ht="409.5">
      <c r="A456" s="10">
        <v>1521</v>
      </c>
      <c r="B456" s="10" t="s">
        <v>75</v>
      </c>
      <c r="C456" s="2"/>
      <c r="D456" s="11">
        <f>'Department Budget'!G458</f>
        <v>140000</v>
      </c>
      <c r="E456" s="56">
        <f>SUM($D$707*D456)/($D$705)*$D$706</f>
        <v>29.2923512202493</v>
      </c>
      <c r="F456" s="67">
        <f>SUM(E456/$D$706)</f>
        <v>0.003619914881395119</v>
      </c>
    </row>
    <row r="457" spans="1:6" ht="409.5">
      <c r="A457" s="9">
        <v>1522</v>
      </c>
      <c r="B457" s="10" t="s">
        <v>76</v>
      </c>
      <c r="C457" s="2"/>
      <c r="D457" s="11">
        <f>'Department Budget'!G459</f>
        <v>35000</v>
      </c>
      <c r="E457" s="56">
        <f>SUM($D$707*D457)/($D$705)*$D$706</f>
        <v>7.323087805062325</v>
      </c>
      <c r="F457" s="67">
        <f>SUM(E457/$D$706)</f>
        <v>0.0009049787203487797</v>
      </c>
    </row>
    <row r="458" spans="1:6" ht="13.5" thickBot="1">
      <c r="A458" s="13"/>
      <c r="B458" s="13"/>
      <c r="C458" s="14"/>
      <c r="D458" s="14"/>
      <c r="E458" s="60"/>
      <c r="F458" s="66"/>
    </row>
    <row r="459" spans="1:6" ht="409.5">
      <c r="A459" s="16"/>
      <c r="B459" s="16"/>
      <c r="C459" s="17"/>
      <c r="D459" s="17"/>
      <c r="E459" s="56"/>
      <c r="F459" s="65"/>
    </row>
    <row r="460" spans="1:6" ht="409.5">
      <c r="A460" s="18"/>
      <c r="B460" s="19" t="s">
        <v>14</v>
      </c>
      <c r="C460" s="20"/>
      <c r="D460" s="20">
        <f>SUM(D454:D458)</f>
        <v>340000</v>
      </c>
      <c r="E460" s="51">
        <f>SUM(E454:E458)</f>
        <v>71.13856724917689</v>
      </c>
      <c r="F460" s="67">
        <f>SUM(F454:F458)</f>
        <v>0.008791221854816718</v>
      </c>
    </row>
    <row r="462" spans="1:6" ht="409.5">
      <c r="A462" s="5"/>
      <c r="B462" s="6" t="s">
        <v>77</v>
      </c>
      <c r="C462" s="7"/>
      <c r="D462" s="7"/>
      <c r="E462" s="57"/>
      <c r="F462" s="63"/>
    </row>
    <row r="463" spans="1:6" ht="409.5">
      <c r="A463" s="9"/>
      <c r="B463" s="10"/>
      <c r="C463" s="2"/>
      <c r="D463" s="27"/>
      <c r="E463" s="56"/>
      <c r="F463" s="65"/>
    </row>
    <row r="464" spans="1:6" ht="409.5">
      <c r="A464">
        <v>1530</v>
      </c>
      <c r="B464" s="10" t="s">
        <v>29</v>
      </c>
      <c r="C464" s="2"/>
      <c r="D464" s="11">
        <f>'Department Budget'!G466</f>
        <v>0</v>
      </c>
      <c r="E464" s="56">
        <f>SUM($D$707*D464)/($D$705)*$D$706</f>
        <v>0</v>
      </c>
      <c r="F464" s="67">
        <f>SUM(E464/$D$706)</f>
        <v>0</v>
      </c>
    </row>
    <row r="465" spans="1:6" ht="409.5">
      <c r="A465" s="9">
        <v>1531</v>
      </c>
      <c r="B465" s="10" t="s">
        <v>13</v>
      </c>
      <c r="C465" s="28"/>
      <c r="D465" s="11">
        <f>'Department Budget'!G467</f>
        <v>3000</v>
      </c>
      <c r="E465" s="56">
        <f>SUM($D$707*D465)/($D$705)*$D$706</f>
        <v>0.6276932404339136</v>
      </c>
      <c r="F465" s="67">
        <f>SUM(E465/$D$706)</f>
        <v>7.756960460132398E-05</v>
      </c>
    </row>
    <row r="466" spans="1:6" ht="409.5">
      <c r="A466" s="9">
        <v>1532</v>
      </c>
      <c r="B466" s="10" t="s">
        <v>78</v>
      </c>
      <c r="C466" s="28"/>
      <c r="D466" s="11">
        <f>'Department Budget'!G468</f>
        <v>1500</v>
      </c>
      <c r="E466" s="56">
        <f>SUM($D$707*D466)/($D$705)*$D$706</f>
        <v>0.3138466202169568</v>
      </c>
      <c r="F466" s="67">
        <f>SUM(E466/$D$706)</f>
        <v>3.878480230066199E-05</v>
      </c>
    </row>
    <row r="467" spans="1:6" ht="409.5">
      <c r="A467" s="9">
        <v>1533</v>
      </c>
      <c r="B467" s="10" t="s">
        <v>79</v>
      </c>
      <c r="C467" s="28"/>
      <c r="D467" s="11">
        <f>'Department Budget'!G469</f>
        <v>10000</v>
      </c>
      <c r="E467" s="56">
        <f>SUM($D$707*D467)/($D$705)*$D$706</f>
        <v>2.0923108014463785</v>
      </c>
      <c r="F467" s="67">
        <f>SUM(E467/$D$706)</f>
        <v>0.0002585653486710799</v>
      </c>
    </row>
    <row r="468" spans="1:6" ht="13.5" thickBot="1">
      <c r="A468" s="13"/>
      <c r="B468" s="13"/>
      <c r="C468" s="14"/>
      <c r="D468" s="14"/>
      <c r="E468" s="60"/>
      <c r="F468" s="66"/>
    </row>
    <row r="469" spans="1:6" ht="409.5">
      <c r="A469" s="16"/>
      <c r="B469" s="16"/>
      <c r="C469" s="17"/>
      <c r="D469" s="17"/>
      <c r="E469" s="56"/>
      <c r="F469" s="65"/>
    </row>
    <row r="470" spans="1:6" ht="409.5">
      <c r="A470" s="18"/>
      <c r="B470" s="19" t="s">
        <v>14</v>
      </c>
      <c r="C470" s="20"/>
      <c r="D470" s="20">
        <f>SUM(D463:D468)</f>
        <v>14500</v>
      </c>
      <c r="E470" s="51">
        <f>SUM(E463:E468)</f>
        <v>3.033850662097249</v>
      </c>
      <c r="F470" s="67">
        <f>SUM(F463:F468)</f>
        <v>0.00037491975557306584</v>
      </c>
    </row>
    <row r="473" spans="1:6" ht="409.5">
      <c r="A473" s="5"/>
      <c r="B473" s="6" t="s">
        <v>41</v>
      </c>
      <c r="C473" s="7"/>
      <c r="D473" s="7"/>
      <c r="E473" s="57"/>
      <c r="F473" s="63"/>
    </row>
    <row r="474" spans="1:6" ht="409.5">
      <c r="A474" s="9"/>
      <c r="B474" s="10"/>
      <c r="C474" s="2"/>
      <c r="D474" s="27"/>
      <c r="E474" s="56"/>
      <c r="F474" s="65"/>
    </row>
    <row r="475" spans="1:6" ht="409.5">
      <c r="A475" s="10">
        <v>1540</v>
      </c>
      <c r="B475" s="10" t="s">
        <v>16</v>
      </c>
      <c r="C475" s="2"/>
      <c r="D475" s="11">
        <f>'Department Budget'!G477</f>
        <v>131626</v>
      </c>
      <c r="E475" s="56">
        <f>SUM($D$707*D475)/($D$705)*$D$706</f>
        <v>27.540250155118105</v>
      </c>
      <c r="F475" s="67">
        <f>SUM(E475/$D$706)</f>
        <v>0.0034033922584179566</v>
      </c>
    </row>
    <row r="476" spans="1:6" ht="409.5">
      <c r="A476" s="9">
        <v>1541</v>
      </c>
      <c r="B476" s="10" t="s">
        <v>13</v>
      </c>
      <c r="C476" s="2"/>
      <c r="D476" s="11">
        <f>'Department Budget'!G478</f>
        <v>260850</v>
      </c>
      <c r="E476" s="56">
        <f>SUM($D$707*D476)/($D$705)*$D$706</f>
        <v>54.57792725572879</v>
      </c>
      <c r="F476" s="67">
        <f>SUM(E476/$D$706)</f>
        <v>0.00674467712008512</v>
      </c>
    </row>
    <row r="477" spans="1:6" ht="409.5">
      <c r="A477" s="9">
        <v>1542</v>
      </c>
      <c r="B477" s="10" t="s">
        <v>18</v>
      </c>
      <c r="C477" s="28"/>
      <c r="D477" s="11">
        <f>'Department Budget'!G479</f>
        <v>20000</v>
      </c>
      <c r="E477" s="56">
        <f>SUM($D$707*D477)/($D$705)*$D$706</f>
        <v>4.184621602892757</v>
      </c>
      <c r="F477" s="67">
        <f>SUM(E477/$D$706)</f>
        <v>0.0005171306973421598</v>
      </c>
    </row>
    <row r="478" spans="1:6" ht="13.5" thickBot="1">
      <c r="A478" s="13"/>
      <c r="B478" s="13"/>
      <c r="C478" s="14"/>
      <c r="D478" s="14"/>
      <c r="E478" s="60"/>
      <c r="F478" s="66"/>
    </row>
    <row r="479" spans="1:6" ht="409.5">
      <c r="A479" s="16"/>
      <c r="B479" s="16"/>
      <c r="C479" s="17"/>
      <c r="D479" s="17"/>
      <c r="E479" s="56"/>
      <c r="F479" s="65"/>
    </row>
    <row r="480" spans="1:6" ht="409.5">
      <c r="A480" s="18"/>
      <c r="B480" s="19" t="s">
        <v>14</v>
      </c>
      <c r="C480" s="20"/>
      <c r="D480" s="20">
        <f>SUM(D474:D478)</f>
        <v>412476</v>
      </c>
      <c r="E480" s="51">
        <f>SUM(E474:E478)</f>
        <v>86.30279901373966</v>
      </c>
      <c r="F480" s="67">
        <f>SUM(F474:F478)</f>
        <v>0.010665200075845236</v>
      </c>
    </row>
    <row r="485" spans="3:6" ht="409.5">
      <c r="C485" s="2"/>
      <c r="D485" s="3" t="s">
        <v>173</v>
      </c>
      <c r="E485" s="53" t="s">
        <v>173</v>
      </c>
      <c r="F485" s="41" t="s">
        <v>173</v>
      </c>
    </row>
    <row r="486" spans="3:6" ht="409.5">
      <c r="C486" s="3"/>
      <c r="D486" s="3" t="s">
        <v>8</v>
      </c>
      <c r="E486" s="53" t="s">
        <v>127</v>
      </c>
      <c r="F486" s="41" t="s">
        <v>128</v>
      </c>
    </row>
    <row r="487" spans="1:6" ht="409.5">
      <c r="A487" s="1" t="s">
        <v>4</v>
      </c>
      <c r="B487" s="1" t="s">
        <v>1</v>
      </c>
      <c r="C487" s="3"/>
      <c r="D487" s="3" t="s">
        <v>10</v>
      </c>
      <c r="E487" s="53" t="s">
        <v>120</v>
      </c>
      <c r="F487" s="41" t="s">
        <v>120</v>
      </c>
    </row>
    <row r="490" spans="1:6" ht="409.5">
      <c r="A490" s="5"/>
      <c r="B490" s="6" t="s">
        <v>88</v>
      </c>
      <c r="C490" s="7"/>
      <c r="D490" s="7"/>
      <c r="E490" s="57"/>
      <c r="F490" s="63"/>
    </row>
    <row r="491" spans="1:6" ht="409.5">
      <c r="A491" s="9"/>
      <c r="B491" s="10"/>
      <c r="C491" s="2"/>
      <c r="D491" s="27"/>
      <c r="E491" s="56"/>
      <c r="F491" s="65"/>
    </row>
    <row r="492" spans="1:6" ht="409.5">
      <c r="A492" s="9">
        <v>1550</v>
      </c>
      <c r="B492" s="10" t="s">
        <v>16</v>
      </c>
      <c r="C492" s="2"/>
      <c r="D492" s="11">
        <f>'Department Budget'!G494</f>
        <v>128236</v>
      </c>
      <c r="E492" s="56">
        <f>SUM($D$707*D492)/($D$705)*$D$706</f>
        <v>26.83095679342778</v>
      </c>
      <c r="F492" s="67">
        <f>SUM(E492/$D$706)</f>
        <v>0.0033157386052184603</v>
      </c>
    </row>
    <row r="493" spans="1:6" ht="409.5">
      <c r="A493" s="9">
        <v>1551</v>
      </c>
      <c r="B493" s="10" t="s">
        <v>13</v>
      </c>
      <c r="C493" s="28"/>
      <c r="D493" s="11">
        <f>'Department Budget'!G495</f>
        <v>44486</v>
      </c>
      <c r="E493" s="56">
        <f>SUM($D$707*D493)/($D$705)*$D$706</f>
        <v>9.30785383131436</v>
      </c>
      <c r="F493" s="67">
        <f>SUM(E493/$D$706)</f>
        <v>0.001150253810098166</v>
      </c>
    </row>
    <row r="494" spans="1:6" ht="409.5">
      <c r="A494" s="9">
        <v>1552</v>
      </c>
      <c r="B494" s="10" t="s">
        <v>89</v>
      </c>
      <c r="C494" s="28"/>
      <c r="D494" s="11">
        <f>'Department Budget'!G496</f>
        <v>130000</v>
      </c>
      <c r="E494" s="56">
        <f>SUM($D$707*D494)/($D$705)*$D$706</f>
        <v>27.200040418802924</v>
      </c>
      <c r="F494" s="67">
        <f>SUM(E494/$D$706)</f>
        <v>0.003361349532724039</v>
      </c>
    </row>
    <row r="495" spans="1:6" ht="409.5">
      <c r="A495" s="9">
        <v>1553</v>
      </c>
      <c r="B495" s="10" t="s">
        <v>90</v>
      </c>
      <c r="C495" s="28"/>
      <c r="D495" s="11">
        <f>'Department Budget'!G497</f>
        <v>5850</v>
      </c>
      <c r="E495" s="56">
        <f>SUM($D$707*D495)/($D$705)*$D$706</f>
        <v>1.2240018188461315</v>
      </c>
      <c r="F495" s="67">
        <f>SUM(E495/$D$706)</f>
        <v>0.00015126072897258175</v>
      </c>
    </row>
    <row r="496" spans="1:6" ht="409.5">
      <c r="A496" s="9">
        <v>1554</v>
      </c>
      <c r="B496" s="10" t="s">
        <v>18</v>
      </c>
      <c r="C496" s="28"/>
      <c r="D496" s="11">
        <f>'Department Budget'!G498</f>
        <v>10000</v>
      </c>
      <c r="E496" s="56">
        <f>SUM($D$707*D496)/($D$705)*$D$706</f>
        <v>2.0923108014463785</v>
      </c>
      <c r="F496" s="67">
        <f>SUM(E496/$D$706)</f>
        <v>0.0002585653486710799</v>
      </c>
    </row>
    <row r="497" spans="1:6" ht="13.5" thickBot="1">
      <c r="A497" s="13"/>
      <c r="B497" s="13"/>
      <c r="C497" s="14"/>
      <c r="D497" s="14"/>
      <c r="E497" s="60"/>
      <c r="F497" s="66"/>
    </row>
    <row r="498" spans="1:6" ht="409.5">
      <c r="A498" s="16"/>
      <c r="B498" s="16"/>
      <c r="C498" s="17"/>
      <c r="D498" s="17"/>
      <c r="E498" s="56"/>
      <c r="F498" s="65"/>
    </row>
    <row r="499" spans="1:6" ht="409.5">
      <c r="A499" s="18"/>
      <c r="B499" s="19" t="s">
        <v>14</v>
      </c>
      <c r="C499" s="20"/>
      <c r="D499" s="20">
        <f>SUM(D491:D497)</f>
        <v>318572</v>
      </c>
      <c r="E499" s="51">
        <f>SUM(E491:E497)</f>
        <v>66.65516366383757</v>
      </c>
      <c r="F499" s="67">
        <f>SUM(F491:F497)</f>
        <v>0.008237168025684328</v>
      </c>
    </row>
    <row r="500" spans="1:6" ht="409.5">
      <c r="A500" s="18"/>
      <c r="B500" s="19"/>
      <c r="C500" s="20"/>
      <c r="D500" s="20"/>
      <c r="F500" s="65"/>
    </row>
    <row r="501" spans="1:6" ht="409.5">
      <c r="A501" s="18"/>
      <c r="B501" s="19"/>
      <c r="C501" s="20"/>
      <c r="D501" s="20"/>
      <c r="F501" s="65"/>
    </row>
    <row r="502" spans="1:6" ht="409.5">
      <c r="A502" s="5"/>
      <c r="B502" s="6" t="s">
        <v>98</v>
      </c>
      <c r="C502" s="7"/>
      <c r="D502" s="7"/>
      <c r="E502" s="57"/>
      <c r="F502" s="63"/>
    </row>
    <row r="503" spans="1:6" ht="409.5">
      <c r="A503" s="9"/>
      <c r="B503" s="10"/>
      <c r="C503" s="2"/>
      <c r="D503" s="27"/>
      <c r="E503" s="56"/>
      <c r="F503" s="65"/>
    </row>
    <row r="504" spans="1:6" ht="409.5">
      <c r="A504">
        <v>1560</v>
      </c>
      <c r="B504" s="10" t="s">
        <v>16</v>
      </c>
      <c r="C504" s="2"/>
      <c r="D504" s="11">
        <f>'Department Budget'!G506</f>
        <v>0</v>
      </c>
      <c r="E504" s="56">
        <f>SUM($D$707*D504)/($D$705)*$D$706</f>
        <v>0</v>
      </c>
      <c r="F504" s="67">
        <f>SUM(E504/$D$706)</f>
        <v>0</v>
      </c>
    </row>
    <row r="505" spans="1:6" ht="409.5">
      <c r="A505" s="9">
        <v>1561</v>
      </c>
      <c r="B505" s="10" t="s">
        <v>13</v>
      </c>
      <c r="C505" s="28"/>
      <c r="D505" s="11">
        <f>'Department Budget'!G507</f>
        <v>65759</v>
      </c>
      <c r="E505" s="56">
        <f>SUM($D$707*D505)/($D$705)*$D$706</f>
        <v>13.758826599231242</v>
      </c>
      <c r="F505" s="67">
        <f>SUM(E505/$D$706)</f>
        <v>0.0017002998763261544</v>
      </c>
    </row>
    <row r="506" spans="1:6" ht="13.5" thickBot="1">
      <c r="A506" s="13"/>
      <c r="B506" s="13"/>
      <c r="C506" s="14"/>
      <c r="D506" s="14"/>
      <c r="E506" s="60"/>
      <c r="F506" s="66"/>
    </row>
    <row r="507" spans="1:6" ht="409.5">
      <c r="A507" s="16"/>
      <c r="B507" s="16"/>
      <c r="C507" s="17"/>
      <c r="D507" s="17"/>
      <c r="E507" s="56"/>
      <c r="F507" s="65"/>
    </row>
    <row r="508" spans="1:6" ht="409.5">
      <c r="A508" s="18"/>
      <c r="B508" s="19" t="s">
        <v>14</v>
      </c>
      <c r="C508" s="20"/>
      <c r="D508" s="20">
        <f>SUM(D503:D506)</f>
        <v>65759</v>
      </c>
      <c r="E508" s="51">
        <f>SUM(E503:E506)</f>
        <v>13.758826599231242</v>
      </c>
      <c r="F508" s="67">
        <f>SUM(F503:F506)</f>
        <v>0.0017002998763261544</v>
      </c>
    </row>
    <row r="509" spans="1:6" ht="409.5">
      <c r="A509" s="18"/>
      <c r="B509" s="19"/>
      <c r="C509" s="20"/>
      <c r="D509" s="20"/>
      <c r="F509" s="65"/>
    </row>
    <row r="510" spans="1:6" ht="409.5">
      <c r="A510" s="18"/>
      <c r="B510" s="19"/>
      <c r="C510" s="20"/>
      <c r="D510" s="20"/>
      <c r="F510" s="65"/>
    </row>
    <row r="513" spans="1:6" s="33" customFormat="1" ht="15.75">
      <c r="A513" s="33" t="s">
        <v>144</v>
      </c>
      <c r="C513" s="39"/>
      <c r="D513" s="39">
        <f>SUM(D438+D451+D460+D470+D480+D499+D508)</f>
        <v>2150451</v>
      </c>
      <c r="E513" s="52">
        <f>SUM(E438+E451+E460+E470+E480+E499+E508)</f>
        <v>449.94118552811665</v>
      </c>
      <c r="F513" s="61">
        <f>SUM(F438+F451+F460+F470+F480+F499+F508)</f>
        <v>0.05560321126150724</v>
      </c>
    </row>
    <row r="514" spans="1:6" s="33" customFormat="1" ht="15.75">
      <c r="A514" s="33" t="s">
        <v>145</v>
      </c>
      <c r="E514" s="52"/>
      <c r="F514" s="61"/>
    </row>
    <row r="517" ht="409.5">
      <c r="B517" s="35" t="s">
        <v>92</v>
      </c>
    </row>
    <row r="519" spans="1:6" ht="409.5">
      <c r="A519" s="5"/>
      <c r="B519" s="6" t="s">
        <v>93</v>
      </c>
      <c r="C519" s="7"/>
      <c r="D519" s="7"/>
      <c r="E519" s="57"/>
      <c r="F519" s="63"/>
    </row>
    <row r="520" spans="1:6" ht="409.5">
      <c r="A520" s="9"/>
      <c r="B520" s="10"/>
      <c r="C520" s="2"/>
      <c r="D520" s="27"/>
      <c r="E520" s="56"/>
      <c r="F520" s="65"/>
    </row>
    <row r="521" spans="1:6" ht="409.5">
      <c r="A521">
        <v>1600</v>
      </c>
      <c r="B521" s="10" t="s">
        <v>12</v>
      </c>
      <c r="C521" s="2"/>
      <c r="D521" s="11">
        <f>'Department Budget'!G522</f>
        <v>73524</v>
      </c>
      <c r="E521" s="56">
        <f>SUM($D$707*D521)/($D$705)*$D$706</f>
        <v>15.383505936554354</v>
      </c>
      <c r="F521" s="67">
        <f>SUM(E521/$D$706)</f>
        <v>0.0019010758695692479</v>
      </c>
    </row>
    <row r="522" spans="1:6" ht="409.5">
      <c r="A522">
        <v>1601</v>
      </c>
      <c r="B522" s="10" t="s">
        <v>16</v>
      </c>
      <c r="C522" s="2"/>
      <c r="D522" s="11">
        <f>'Department Budget'!G523</f>
        <v>72785</v>
      </c>
      <c r="E522" s="56">
        <f>SUM($D$707*D522)/($D$705)*$D$706</f>
        <v>15.228884168327468</v>
      </c>
      <c r="F522" s="67">
        <f>SUM(E522/$D$706)</f>
        <v>0.0018819678903024553</v>
      </c>
    </row>
    <row r="523" spans="1:6" ht="409.5">
      <c r="A523" s="9">
        <v>1602</v>
      </c>
      <c r="B523" s="10" t="s">
        <v>13</v>
      </c>
      <c r="C523" s="28"/>
      <c r="D523" s="11">
        <f>'Department Budget'!G524</f>
        <v>8454</v>
      </c>
      <c r="E523" s="56">
        <f>SUM($D$707*D523)/($D$705)*$D$706</f>
        <v>1.7688395515427686</v>
      </c>
      <c r="F523" s="67">
        <f>SUM(E523/$D$706)</f>
        <v>0.00021859114576653097</v>
      </c>
    </row>
    <row r="524" spans="1:6" ht="409.5">
      <c r="A524" s="9">
        <v>1603</v>
      </c>
      <c r="B524" s="10" t="s">
        <v>18</v>
      </c>
      <c r="C524" s="28"/>
      <c r="D524" s="11">
        <f>'Department Budget'!G525</f>
        <v>0</v>
      </c>
      <c r="E524" s="56">
        <f>SUM($D$707*D524)/($D$705)*$D$706</f>
        <v>0</v>
      </c>
      <c r="F524" s="67">
        <f>SUM(E524/$D$706)</f>
        <v>0</v>
      </c>
    </row>
    <row r="525" spans="1:6" ht="13.5" thickBot="1">
      <c r="A525" s="13"/>
      <c r="B525" s="13"/>
      <c r="C525" s="14"/>
      <c r="D525" s="14"/>
      <c r="E525" s="60"/>
      <c r="F525" s="66"/>
    </row>
    <row r="526" spans="1:6" ht="409.5">
      <c r="A526" s="16"/>
      <c r="B526" s="16"/>
      <c r="C526" s="17"/>
      <c r="D526" s="17"/>
      <c r="E526" s="56"/>
      <c r="F526" s="65"/>
    </row>
    <row r="527" spans="1:6" ht="409.5">
      <c r="A527" s="18"/>
      <c r="B527" s="19" t="s">
        <v>14</v>
      </c>
      <c r="C527" s="20"/>
      <c r="D527" s="20">
        <f>SUM(D520:D525)</f>
        <v>154763</v>
      </c>
      <c r="E527" s="51">
        <f>SUM(E520:E525)</f>
        <v>32.381229656424594</v>
      </c>
      <c r="F527" s="67">
        <f>SUM(F520:F525)</f>
        <v>0.004001634905638234</v>
      </c>
    </row>
    <row r="528" spans="1:6" ht="409.5">
      <c r="A528" s="18"/>
      <c r="B528" s="19"/>
      <c r="C528" s="20"/>
      <c r="D528" s="20"/>
      <c r="F528" s="67"/>
    </row>
    <row r="530" spans="3:6" ht="409.5">
      <c r="C530" s="2"/>
      <c r="D530" s="3" t="s">
        <v>173</v>
      </c>
      <c r="E530" s="53" t="s">
        <v>173</v>
      </c>
      <c r="F530" s="41" t="s">
        <v>173</v>
      </c>
    </row>
    <row r="531" spans="3:6" ht="409.5">
      <c r="C531" s="3"/>
      <c r="D531" s="3" t="s">
        <v>8</v>
      </c>
      <c r="E531" s="53" t="s">
        <v>127</v>
      </c>
      <c r="F531" s="41" t="s">
        <v>128</v>
      </c>
    </row>
    <row r="532" spans="1:6" ht="409.5">
      <c r="A532" s="1" t="s">
        <v>4</v>
      </c>
      <c r="B532" s="1" t="s">
        <v>1</v>
      </c>
      <c r="C532" s="3"/>
      <c r="D532" s="3" t="s">
        <v>10</v>
      </c>
      <c r="E532" s="53" t="s">
        <v>120</v>
      </c>
      <c r="F532" s="41" t="s">
        <v>120</v>
      </c>
    </row>
    <row r="535" spans="1:6" ht="409.5">
      <c r="A535" s="5"/>
      <c r="B535" s="6" t="s">
        <v>94</v>
      </c>
      <c r="C535" s="7"/>
      <c r="D535" s="7"/>
      <c r="E535" s="57"/>
      <c r="F535" s="63"/>
    </row>
    <row r="536" spans="1:6" ht="409.5">
      <c r="A536" s="9"/>
      <c r="B536" s="10"/>
      <c r="C536" s="2"/>
      <c r="D536" s="27"/>
      <c r="E536" s="56"/>
      <c r="F536" s="65"/>
    </row>
    <row r="537" spans="1:6" ht="409.5">
      <c r="A537">
        <v>1610</v>
      </c>
      <c r="B537" s="10" t="s">
        <v>16</v>
      </c>
      <c r="C537" s="2"/>
      <c r="D537" s="11">
        <f>'Department Budget'!G538</f>
        <v>59579.514</v>
      </c>
      <c r="E537" s="56">
        <f>SUM($D$707*D537)/($D$705)*$D$706</f>
        <v>12.465886068712575</v>
      </c>
      <c r="F537" s="67">
        <f>SUM(E537/$D$706)</f>
        <v>0.0015405197811063488</v>
      </c>
    </row>
    <row r="538" spans="1:6" ht="409.5">
      <c r="A538" s="9">
        <v>1611</v>
      </c>
      <c r="B538" s="10" t="s">
        <v>13</v>
      </c>
      <c r="C538" s="28"/>
      <c r="D538" s="11">
        <f>'Department Budget'!G539</f>
        <v>17673</v>
      </c>
      <c r="E538" s="56">
        <f>SUM($D$707*D538)/($D$705)*$D$706</f>
        <v>3.697740879396185</v>
      </c>
      <c r="F538" s="67">
        <f>SUM(E538/$D$706)</f>
        <v>0.0004569625407063995</v>
      </c>
    </row>
    <row r="539" spans="1:6" ht="13.5" thickBot="1">
      <c r="A539" s="13"/>
      <c r="B539" s="13"/>
      <c r="C539" s="14"/>
      <c r="D539" s="14"/>
      <c r="E539" s="60"/>
      <c r="F539" s="66"/>
    </row>
    <row r="540" spans="1:6" ht="409.5">
      <c r="A540" s="16"/>
      <c r="B540" s="16"/>
      <c r="C540" s="17"/>
      <c r="D540" s="17"/>
      <c r="E540" s="56"/>
      <c r="F540" s="65"/>
    </row>
    <row r="541" spans="1:6" ht="409.5">
      <c r="A541" s="18"/>
      <c r="B541" s="19" t="s">
        <v>14</v>
      </c>
      <c r="C541" s="20"/>
      <c r="D541" s="20">
        <f>SUM(D536:D539)</f>
        <v>77252.514</v>
      </c>
      <c r="E541" s="51">
        <f>SUM(E536:E539)</f>
        <v>16.16362694810876</v>
      </c>
      <c r="F541" s="67">
        <f>SUM(F536:F539)</f>
        <v>0.0019974823218127484</v>
      </c>
    </row>
    <row r="542" spans="1:6" ht="409.5">
      <c r="A542" s="18"/>
      <c r="B542" s="19"/>
      <c r="C542" s="20"/>
      <c r="D542" s="20"/>
      <c r="F542" s="65"/>
    </row>
    <row r="544" spans="1:6" ht="409.5">
      <c r="A544" s="5"/>
      <c r="B544" s="6" t="s">
        <v>95</v>
      </c>
      <c r="C544" s="7"/>
      <c r="D544" s="7"/>
      <c r="E544" s="57"/>
      <c r="F544" s="63"/>
    </row>
    <row r="545" spans="1:6" ht="409.5">
      <c r="A545" s="9"/>
      <c r="B545" s="10"/>
      <c r="C545" s="2"/>
      <c r="D545" s="27"/>
      <c r="E545" s="56"/>
      <c r="F545" s="65"/>
    </row>
    <row r="546" spans="1:6" ht="409.5">
      <c r="A546">
        <v>1620</v>
      </c>
      <c r="B546" s="10" t="s">
        <v>29</v>
      </c>
      <c r="C546" s="2"/>
      <c r="D546" s="11">
        <f>'Department Budget'!G547</f>
        <v>5000</v>
      </c>
      <c r="E546" s="56">
        <f>SUM($D$707*D546)/($D$705)*$D$706</f>
        <v>1.0461554007231892</v>
      </c>
      <c r="F546" s="67">
        <f>SUM(E546/$D$706)</f>
        <v>0.00012928267433553995</v>
      </c>
    </row>
    <row r="547" spans="1:6" ht="409.5">
      <c r="A547" s="9">
        <v>1621</v>
      </c>
      <c r="B547" s="10" t="s">
        <v>13</v>
      </c>
      <c r="C547" s="28"/>
      <c r="D547" s="11">
        <f>'Department Budget'!G548</f>
        <v>1100</v>
      </c>
      <c r="E547" s="56">
        <f>SUM($D$707*D547)/($D$705)*$D$706</f>
        <v>0.23015418815910166</v>
      </c>
      <c r="F547" s="67">
        <f>SUM(E547/$D$706)</f>
        <v>2.8442188353818792E-05</v>
      </c>
    </row>
    <row r="548" spans="1:6" ht="409.5">
      <c r="A548" s="9">
        <v>1622</v>
      </c>
      <c r="B548" s="10" t="s">
        <v>96</v>
      </c>
      <c r="C548" s="28"/>
      <c r="D548" s="11">
        <f>'Department Budget'!G549</f>
        <v>50000</v>
      </c>
      <c r="E548" s="56">
        <f>SUM($D$707*D548)/($D$705)*$D$706</f>
        <v>10.461554007231893</v>
      </c>
      <c r="F548" s="67">
        <f>SUM(E548/$D$706)</f>
        <v>0.0012928267433553995</v>
      </c>
    </row>
    <row r="549" spans="1:6" ht="409.5">
      <c r="A549" s="9">
        <v>1623</v>
      </c>
      <c r="B549" s="10" t="s">
        <v>18</v>
      </c>
      <c r="C549" s="28"/>
      <c r="D549" s="11">
        <f>'Department Budget'!G550</f>
        <v>0</v>
      </c>
      <c r="E549" s="56">
        <f>SUM($D$707*D549)/($D$705)*$D$706</f>
        <v>0</v>
      </c>
      <c r="F549" s="67">
        <f>SUM(E549/$D$706)</f>
        <v>0</v>
      </c>
    </row>
    <row r="550" spans="1:6" ht="13.5" thickBot="1">
      <c r="A550" s="13"/>
      <c r="B550" s="13"/>
      <c r="C550" s="14"/>
      <c r="D550" s="14"/>
      <c r="E550" s="60"/>
      <c r="F550" s="66"/>
    </row>
    <row r="551" spans="1:6" ht="409.5">
      <c r="A551" s="16"/>
      <c r="B551" s="16"/>
      <c r="C551" s="17"/>
      <c r="D551" s="17"/>
      <c r="E551" s="56"/>
      <c r="F551" s="65"/>
    </row>
    <row r="552" spans="1:6" s="19" customFormat="1" ht="409.5">
      <c r="A552" s="18"/>
      <c r="B552" s="19" t="s">
        <v>146</v>
      </c>
      <c r="C552" s="20"/>
      <c r="D552" s="20">
        <f>SUM(D546:D550)</f>
        <v>56100</v>
      </c>
      <c r="E552" s="51">
        <f>SUM(E546:E550)</f>
        <v>11.737863596114185</v>
      </c>
      <c r="F552" s="67">
        <f>SUM(F546:F550)</f>
        <v>0.0014505516060447582</v>
      </c>
    </row>
    <row r="553" spans="1:6" ht="409.5">
      <c r="A553" s="16"/>
      <c r="B553" s="16"/>
      <c r="C553" s="17"/>
      <c r="D553" s="17"/>
      <c r="E553" s="56"/>
      <c r="F553" s="65"/>
    </row>
    <row r="554" spans="1:6" ht="409.5">
      <c r="A554" s="16"/>
      <c r="B554" s="16"/>
      <c r="C554" s="17"/>
      <c r="D554" s="17"/>
      <c r="E554" s="56"/>
      <c r="F554" s="65"/>
    </row>
    <row r="555" spans="1:6" ht="409.5">
      <c r="A555" s="5"/>
      <c r="B555" s="6" t="s">
        <v>80</v>
      </c>
      <c r="C555" s="7"/>
      <c r="D555" s="7"/>
      <c r="E555" s="57"/>
      <c r="F555" s="63"/>
    </row>
    <row r="556" spans="1:6" ht="409.5">
      <c r="A556" s="9"/>
      <c r="B556" s="10"/>
      <c r="C556" s="2"/>
      <c r="D556" s="27"/>
      <c r="E556" s="56"/>
      <c r="F556" s="65"/>
    </row>
    <row r="557" spans="1:6" ht="409.5">
      <c r="A557">
        <v>1630</v>
      </c>
      <c r="B557" s="10" t="s">
        <v>44</v>
      </c>
      <c r="C557" s="2"/>
      <c r="D557" s="11">
        <f>'Department Budget'!G558</f>
        <v>250</v>
      </c>
      <c r="E557" s="56">
        <f>SUM($D$707*D557)/($D$705)*$D$706</f>
        <v>0.05230777003615947</v>
      </c>
      <c r="F557" s="67">
        <f>SUM(E557/$D$706)</f>
        <v>6.464133716776998E-06</v>
      </c>
    </row>
    <row r="558" spans="1:6" ht="409.5">
      <c r="A558" s="9">
        <v>1631</v>
      </c>
      <c r="B558" s="10" t="s">
        <v>13</v>
      </c>
      <c r="C558" s="28"/>
      <c r="D558" s="11">
        <f>'Department Budget'!G559</f>
        <v>760</v>
      </c>
      <c r="E558" s="56">
        <f>SUM($D$707*D558)/($D$705)*$D$706</f>
        <v>0.15901562090992477</v>
      </c>
      <c r="F558" s="67">
        <f>SUM(E558/$D$706)</f>
        <v>1.9650966499002074E-05</v>
      </c>
    </row>
    <row r="559" spans="1:6" ht="13.5" thickBot="1">
      <c r="A559" s="13"/>
      <c r="B559" s="13"/>
      <c r="C559" s="14"/>
      <c r="D559" s="14"/>
      <c r="E559" s="60"/>
      <c r="F559" s="66"/>
    </row>
    <row r="560" spans="1:6" ht="409.5">
      <c r="A560" s="16"/>
      <c r="B560" s="16"/>
      <c r="C560" s="17"/>
      <c r="D560" s="17"/>
      <c r="E560" s="56"/>
      <c r="F560" s="65"/>
    </row>
    <row r="561" spans="1:6" ht="409.5">
      <c r="A561" s="18"/>
      <c r="B561" s="19" t="s">
        <v>14</v>
      </c>
      <c r="C561" s="20"/>
      <c r="D561" s="20">
        <f>SUM(D556:D559)</f>
        <v>1010</v>
      </c>
      <c r="E561" s="51">
        <f>SUM(E556:E559)</f>
        <v>0.21132339094608424</v>
      </c>
      <c r="F561" s="67">
        <f>SUM(F556:F559)</f>
        <v>2.6115100215779072E-05</v>
      </c>
    </row>
    <row r="563" spans="1:6" ht="409.5">
      <c r="A563" s="5"/>
      <c r="B563" s="6" t="s">
        <v>91</v>
      </c>
      <c r="C563" s="7"/>
      <c r="D563" s="7"/>
      <c r="E563" s="57"/>
      <c r="F563" s="63"/>
    </row>
    <row r="564" spans="1:6" ht="409.5">
      <c r="A564" s="9"/>
      <c r="B564" s="10"/>
      <c r="C564" s="2"/>
      <c r="D564" s="27"/>
      <c r="E564" s="56"/>
      <c r="F564" s="65"/>
    </row>
    <row r="565" spans="1:6" ht="409.5">
      <c r="A565">
        <v>1640</v>
      </c>
      <c r="B565" s="10" t="s">
        <v>81</v>
      </c>
      <c r="C565" s="2"/>
      <c r="D565" s="11">
        <f>'Department Budget'!G566</f>
        <v>1550</v>
      </c>
      <c r="E565" s="56">
        <f>SUM($D$707*D565)/($D$705)*$D$706</f>
        <v>0.3243081742241887</v>
      </c>
      <c r="F565" s="67">
        <f>SUM(E565/$D$706)</f>
        <v>4.007762904401739E-05</v>
      </c>
    </row>
    <row r="566" spans="1:6" ht="13.5" thickBot="1">
      <c r="A566" s="13"/>
      <c r="B566" s="13"/>
      <c r="C566" s="14"/>
      <c r="D566" s="14"/>
      <c r="E566" s="60"/>
      <c r="F566" s="66"/>
    </row>
    <row r="567" spans="1:6" ht="409.5">
      <c r="A567" s="16"/>
      <c r="B567" s="16"/>
      <c r="C567" s="17"/>
      <c r="D567" s="17"/>
      <c r="E567" s="56"/>
      <c r="F567" s="65"/>
    </row>
    <row r="568" spans="1:6" ht="409.5">
      <c r="A568" s="18"/>
      <c r="B568" s="19" t="s">
        <v>14</v>
      </c>
      <c r="C568" s="20"/>
      <c r="D568" s="20">
        <f>SUM(D564:D566)</f>
        <v>1550</v>
      </c>
      <c r="E568" s="51">
        <f>SUM(E564:E566)</f>
        <v>0.3243081742241887</v>
      </c>
      <c r="F568" s="67">
        <f>SUM(F564:F566)</f>
        <v>4.007762904401739E-05</v>
      </c>
    </row>
    <row r="569" spans="1:6" ht="409.5">
      <c r="A569" s="16"/>
      <c r="B569" s="16"/>
      <c r="C569" s="17"/>
      <c r="D569" s="17"/>
      <c r="E569" s="56"/>
      <c r="F569" s="65"/>
    </row>
    <row r="570" spans="1:6" ht="409.5">
      <c r="A570" s="16"/>
      <c r="B570" s="16"/>
      <c r="C570" s="17"/>
      <c r="D570" s="17"/>
      <c r="E570" s="56"/>
      <c r="F570" s="65"/>
    </row>
    <row r="571" spans="1:6" ht="409.5">
      <c r="A571" s="5"/>
      <c r="B571" s="6" t="s">
        <v>82</v>
      </c>
      <c r="C571" s="7"/>
      <c r="D571" s="7"/>
      <c r="E571" s="57"/>
      <c r="F571" s="63"/>
    </row>
    <row r="572" spans="1:6" ht="409.5">
      <c r="A572" s="9"/>
      <c r="B572" s="10"/>
      <c r="C572" s="2"/>
      <c r="D572" s="27"/>
      <c r="E572" s="56"/>
      <c r="F572" s="65"/>
    </row>
    <row r="573" spans="1:6" ht="409.5">
      <c r="A573">
        <v>1650</v>
      </c>
      <c r="B573" s="10" t="s">
        <v>13</v>
      </c>
      <c r="C573" s="2"/>
      <c r="D573" s="11">
        <f>'Department Budget'!G574</f>
        <v>800</v>
      </c>
      <c r="E573" s="56">
        <f>SUM($D$707*D573)/($D$705)*$D$706</f>
        <v>0.16738486411571027</v>
      </c>
      <c r="F573" s="67">
        <f>SUM(E573/$D$706)</f>
        <v>2.068522789368639E-05</v>
      </c>
    </row>
    <row r="574" spans="1:6" ht="13.5" thickBot="1">
      <c r="A574" s="13"/>
      <c r="B574" s="13"/>
      <c r="C574" s="14"/>
      <c r="D574" s="14"/>
      <c r="E574" s="60"/>
      <c r="F574" s="66"/>
    </row>
    <row r="575" spans="1:6" ht="409.5">
      <c r="A575" s="16"/>
      <c r="B575" s="16"/>
      <c r="C575" s="17"/>
      <c r="D575" s="17"/>
      <c r="E575" s="56"/>
      <c r="F575" s="65"/>
    </row>
    <row r="576" spans="1:6" ht="409.5">
      <c r="A576" s="18"/>
      <c r="B576" s="19" t="s">
        <v>14</v>
      </c>
      <c r="C576" s="20"/>
      <c r="D576" s="20">
        <f>SUM(D572:D574)</f>
        <v>800</v>
      </c>
      <c r="E576" s="51">
        <f>SUM(E572:E574)</f>
        <v>0.16738486411571027</v>
      </c>
      <c r="F576" s="67">
        <f>SUM(F572:F574)</f>
        <v>2.068522789368639E-05</v>
      </c>
    </row>
    <row r="577" spans="1:6" ht="409.5">
      <c r="A577" s="18"/>
      <c r="B577" s="19"/>
      <c r="C577" s="20"/>
      <c r="D577" s="20"/>
      <c r="F577" s="65"/>
    </row>
    <row r="578" spans="1:6" ht="409.5">
      <c r="A578" s="16"/>
      <c r="B578" s="16"/>
      <c r="C578" s="17"/>
      <c r="D578" s="17"/>
      <c r="E578" s="56"/>
      <c r="F578" s="65"/>
    </row>
    <row r="579" spans="3:6" ht="409.5">
      <c r="C579" s="2"/>
      <c r="D579" s="3" t="s">
        <v>173</v>
      </c>
      <c r="E579" s="53" t="s">
        <v>173</v>
      </c>
      <c r="F579" s="41" t="s">
        <v>173</v>
      </c>
    </row>
    <row r="580" spans="3:6" ht="409.5">
      <c r="C580" s="3"/>
      <c r="D580" s="3" t="s">
        <v>8</v>
      </c>
      <c r="E580" s="53" t="s">
        <v>127</v>
      </c>
      <c r="F580" s="41" t="s">
        <v>128</v>
      </c>
    </row>
    <row r="581" spans="1:6" ht="409.5">
      <c r="A581" s="1" t="s">
        <v>4</v>
      </c>
      <c r="B581" s="1" t="s">
        <v>1</v>
      </c>
      <c r="C581" s="3"/>
      <c r="D581" s="3" t="s">
        <v>10</v>
      </c>
      <c r="E581" s="53" t="s">
        <v>120</v>
      </c>
      <c r="F581" s="41" t="s">
        <v>120</v>
      </c>
    </row>
    <row r="582" spans="1:6" ht="409.5">
      <c r="A582" s="16"/>
      <c r="B582" s="16"/>
      <c r="C582" s="17"/>
      <c r="D582" s="17"/>
      <c r="E582" s="56"/>
      <c r="F582" s="65"/>
    </row>
    <row r="583" spans="1:6" ht="409.5">
      <c r="A583" s="5"/>
      <c r="B583" s="6" t="s">
        <v>97</v>
      </c>
      <c r="C583" s="7"/>
      <c r="D583" s="7"/>
      <c r="E583" s="57"/>
      <c r="F583" s="63"/>
    </row>
    <row r="584" spans="1:6" ht="409.5">
      <c r="A584" s="23"/>
      <c r="B584" s="24"/>
      <c r="C584" s="25"/>
      <c r="D584" s="25"/>
      <c r="E584" s="58"/>
      <c r="F584" s="64"/>
    </row>
    <row r="585" spans="1:6" ht="409.5">
      <c r="A585" s="9">
        <v>1660</v>
      </c>
      <c r="B585" s="10" t="s">
        <v>29</v>
      </c>
      <c r="C585" s="2"/>
      <c r="D585" s="11">
        <f>'Department Budget'!G586</f>
        <v>367248</v>
      </c>
      <c r="E585" s="56">
        <f>SUM($D$707*D585)/($D$705)*$D$706</f>
        <v>76.83969572095796</v>
      </c>
      <c r="F585" s="67">
        <f>SUM(E585/$D$706)</f>
        <v>0.009495760716875676</v>
      </c>
    </row>
    <row r="586" spans="1:6" ht="409.5">
      <c r="A586" s="9">
        <v>1661</v>
      </c>
      <c r="B586" s="10" t="s">
        <v>16</v>
      </c>
      <c r="C586" s="2"/>
      <c r="D586" s="11">
        <f>'Department Budget'!G587</f>
        <v>317936</v>
      </c>
      <c r="E586" s="56">
        <f>SUM($D$707*D586)/($D$705)*$D$706</f>
        <v>66.52209269686558</v>
      </c>
      <c r="F586" s="67">
        <f>SUM(E586/$D$706)</f>
        <v>0.008220723269508847</v>
      </c>
    </row>
    <row r="587" spans="1:6" ht="409.5">
      <c r="A587" s="9">
        <v>1662</v>
      </c>
      <c r="B587" s="10" t="s">
        <v>13</v>
      </c>
      <c r="C587" s="28"/>
      <c r="D587" s="11">
        <f>'Department Budget'!G588</f>
        <v>200498</v>
      </c>
      <c r="E587" s="56">
        <f>SUM($D$707*D587)/($D$705)*$D$706</f>
        <v>41.950413106839605</v>
      </c>
      <c r="F587" s="67">
        <f>SUM(E587/$D$706)</f>
        <v>0.005184183527785418</v>
      </c>
    </row>
    <row r="588" spans="1:6" ht="409.5">
      <c r="A588" s="9">
        <v>1663</v>
      </c>
      <c r="B588" s="10" t="s">
        <v>18</v>
      </c>
      <c r="C588" s="28"/>
      <c r="D588" s="11">
        <f>'Department Budget'!G589</f>
        <v>0</v>
      </c>
      <c r="E588" s="56">
        <f>SUM($D$707*D588)/($D$705)*$D$706</f>
        <v>0</v>
      </c>
      <c r="F588" s="67">
        <f>SUM(E588/$D$706)</f>
        <v>0</v>
      </c>
    </row>
    <row r="589" spans="1:6" ht="13.5" thickBot="1">
      <c r="A589" s="13"/>
      <c r="B589" s="13"/>
      <c r="C589" s="14"/>
      <c r="D589" s="14"/>
      <c r="E589" s="60"/>
      <c r="F589" s="66"/>
    </row>
    <row r="590" spans="1:6" ht="409.5">
      <c r="A590" s="16"/>
      <c r="B590" s="16"/>
      <c r="C590" s="17"/>
      <c r="D590" s="17"/>
      <c r="E590" s="56"/>
      <c r="F590" s="65"/>
    </row>
    <row r="591" spans="1:6" ht="409.5">
      <c r="A591" s="18"/>
      <c r="B591" s="19" t="s">
        <v>14</v>
      </c>
      <c r="C591" s="20"/>
      <c r="D591" s="20">
        <f>SUM(D585:D589)</f>
        <v>885682</v>
      </c>
      <c r="E591" s="51">
        <f>SUM(E585:E589)</f>
        <v>185.31220152466318</v>
      </c>
      <c r="F591" s="67">
        <f>SUM(F585:F589)</f>
        <v>0.02290066751416994</v>
      </c>
    </row>
    <row r="594" spans="1:6" ht="409.5">
      <c r="A594" s="5"/>
      <c r="B594" s="6" t="s">
        <v>99</v>
      </c>
      <c r="C594" s="7"/>
      <c r="D594" s="7"/>
      <c r="E594" s="57"/>
      <c r="F594" s="63"/>
    </row>
    <row r="595" spans="1:6" ht="409.5">
      <c r="A595" s="9"/>
      <c r="B595" s="10"/>
      <c r="C595" s="2"/>
      <c r="D595" s="27"/>
      <c r="E595" s="56"/>
      <c r="F595" s="65"/>
    </row>
    <row r="596" spans="1:6" ht="409.5">
      <c r="A596" s="9">
        <v>1670</v>
      </c>
      <c r="B596" s="10" t="s">
        <v>13</v>
      </c>
      <c r="C596" s="28"/>
      <c r="D596" s="11">
        <f>'Department Budget'!G597</f>
        <v>500</v>
      </c>
      <c r="E596" s="56">
        <f>SUM($D$707*D596)/($D$705)*$D$706</f>
        <v>0.10461554007231894</v>
      </c>
      <c r="F596" s="67">
        <f>SUM(E596/$D$706)</f>
        <v>1.2928267433553996E-05</v>
      </c>
    </row>
    <row r="597" spans="1:6" ht="409.5">
      <c r="A597" s="36">
        <v>1671</v>
      </c>
      <c r="B597" s="38" t="s">
        <v>100</v>
      </c>
      <c r="C597" s="37"/>
      <c r="D597" s="11">
        <f>'Department Budget'!G598</f>
        <v>0</v>
      </c>
      <c r="E597" s="56">
        <f>SUM($D$707*D597)/($D$705)*$D$706</f>
        <v>0</v>
      </c>
      <c r="F597" s="67">
        <f>SUM(E597/$D$706)</f>
        <v>0</v>
      </c>
    </row>
    <row r="598" spans="1:6" ht="13.5" thickBot="1">
      <c r="A598" s="13"/>
      <c r="B598" s="13"/>
      <c r="C598" s="14"/>
      <c r="D598" s="14"/>
      <c r="E598" s="60"/>
      <c r="F598" s="66"/>
    </row>
    <row r="599" spans="1:6" ht="409.5">
      <c r="A599" s="16"/>
      <c r="B599" s="16"/>
      <c r="C599" s="17"/>
      <c r="D599" s="17"/>
      <c r="E599" s="56"/>
      <c r="F599" s="65"/>
    </row>
    <row r="600" spans="1:6" ht="409.5">
      <c r="A600" s="18"/>
      <c r="B600" s="19" t="s">
        <v>14</v>
      </c>
      <c r="C600" s="20"/>
      <c r="D600" s="20">
        <f>SUM(D595:D598)</f>
        <v>500</v>
      </c>
      <c r="E600" s="51">
        <f>SUM(E595:E598)</f>
        <v>0.10461554007231894</v>
      </c>
      <c r="F600" s="67">
        <f>SUM(F595:F598)</f>
        <v>1.2928267433553996E-05</v>
      </c>
    </row>
    <row r="603" spans="1:6" ht="409.5">
      <c r="A603" s="5"/>
      <c r="B603" s="6" t="s">
        <v>101</v>
      </c>
      <c r="C603" s="7"/>
      <c r="D603" s="7"/>
      <c r="E603" s="57"/>
      <c r="F603" s="63"/>
    </row>
    <row r="604" spans="1:6" ht="409.5">
      <c r="A604" s="9"/>
      <c r="B604" s="10"/>
      <c r="C604" s="2"/>
      <c r="D604" s="27"/>
      <c r="E604" s="56"/>
      <c r="F604" s="65"/>
    </row>
    <row r="605" spans="1:6" ht="409.5">
      <c r="A605" s="9">
        <v>1680</v>
      </c>
      <c r="B605" s="10" t="s">
        <v>16</v>
      </c>
      <c r="C605" s="2"/>
      <c r="D605" s="11">
        <f>'Department Budget'!G606</f>
        <v>4200</v>
      </c>
      <c r="E605" s="56">
        <f>SUM($D$707*D605)/($D$705)*$D$706</f>
        <v>0.8787705366074791</v>
      </c>
      <c r="F605" s="67">
        <f>SUM(E605/$D$706)</f>
        <v>0.00010859744644185357</v>
      </c>
    </row>
    <row r="606" spans="1:6" ht="409.5">
      <c r="A606" s="9">
        <v>1681</v>
      </c>
      <c r="B606" s="10" t="s">
        <v>102</v>
      </c>
      <c r="C606" s="28"/>
      <c r="D606" s="11">
        <f>'Department Budget'!G607</f>
        <v>28747</v>
      </c>
      <c r="E606" s="56">
        <f>SUM($D$707*D606)/($D$705)*$D$706</f>
        <v>6.014765860917905</v>
      </c>
      <c r="F606" s="67">
        <f>SUM(E606/$D$706)</f>
        <v>0.0007432978078247535</v>
      </c>
    </row>
    <row r="607" spans="1:6" ht="409.5">
      <c r="A607" s="9">
        <v>1682</v>
      </c>
      <c r="B607" s="10" t="s">
        <v>162</v>
      </c>
      <c r="C607" s="2"/>
      <c r="D607" s="11">
        <f>'Department Budget'!G608</f>
        <v>9000</v>
      </c>
      <c r="E607" s="56">
        <f>SUM($D$707*D607)/($D$705)*$D$706</f>
        <v>1.8830797213017407</v>
      </c>
      <c r="F607" s="67">
        <f>SUM(E607/$D$706)</f>
        <v>0.00023270881380397192</v>
      </c>
    </row>
    <row r="608" spans="1:6" ht="13.5" thickBot="1">
      <c r="A608" s="13"/>
      <c r="B608" s="13"/>
      <c r="C608" s="14"/>
      <c r="D608" s="14"/>
      <c r="E608" s="60"/>
      <c r="F608" s="66"/>
    </row>
    <row r="609" spans="1:6" ht="409.5">
      <c r="A609" s="16"/>
      <c r="B609" s="16"/>
      <c r="C609" s="17"/>
      <c r="D609" s="17"/>
      <c r="E609" s="56"/>
      <c r="F609" s="65"/>
    </row>
    <row r="610" spans="1:6" ht="409.5">
      <c r="A610" s="18"/>
      <c r="B610" s="19" t="s">
        <v>14</v>
      </c>
      <c r="C610" s="20"/>
      <c r="D610" s="20">
        <f>SUM(D604:D608)</f>
        <v>41947</v>
      </c>
      <c r="E610" s="51">
        <f>SUM(E604:E608)</f>
        <v>8.776616118827125</v>
      </c>
      <c r="F610" s="67">
        <f>SUM(F604:F608)</f>
        <v>0.001084604068070579</v>
      </c>
    </row>
    <row r="612" spans="1:6" ht="409.5">
      <c r="A612" s="5"/>
      <c r="B612" s="6" t="s">
        <v>103</v>
      </c>
      <c r="C612" s="7"/>
      <c r="D612" s="7"/>
      <c r="E612" s="57"/>
      <c r="F612" s="63"/>
    </row>
    <row r="613" spans="1:6" ht="409.5">
      <c r="A613" s="9"/>
      <c r="B613" s="10"/>
      <c r="C613" s="2"/>
      <c r="D613" s="27"/>
      <c r="E613" s="56"/>
      <c r="F613" s="65"/>
    </row>
    <row r="614" spans="1:6" ht="409.5">
      <c r="A614" s="9">
        <v>1690</v>
      </c>
      <c r="B614" s="10" t="s">
        <v>16</v>
      </c>
      <c r="C614" s="2"/>
      <c r="D614" s="11">
        <f>'Department Budget'!G615</f>
        <v>0</v>
      </c>
      <c r="E614" s="56">
        <f>SUM($D$707*D614)/($D$705)*$D$706</f>
        <v>0</v>
      </c>
      <c r="F614" s="67">
        <f>SUM(E614/$D$706)</f>
        <v>0</v>
      </c>
    </row>
    <row r="615" spans="1:6" ht="409.5">
      <c r="A615" s="9">
        <v>1691</v>
      </c>
      <c r="B615" s="10" t="s">
        <v>104</v>
      </c>
      <c r="C615" s="2"/>
      <c r="D615" s="11">
        <f>'Department Budget'!G616</f>
        <v>7000</v>
      </c>
      <c r="E615" s="56">
        <f>SUM($D$707*D615)/($D$705)*$D$706</f>
        <v>1.464617561012465</v>
      </c>
      <c r="F615" s="67">
        <f>SUM(E615/$D$706)</f>
        <v>0.00018099574406975593</v>
      </c>
    </row>
    <row r="616" spans="1:6" ht="409.5">
      <c r="A616" s="9">
        <v>1692</v>
      </c>
      <c r="B616" s="10" t="s">
        <v>105</v>
      </c>
      <c r="C616" s="28"/>
      <c r="D616" s="11">
        <f>'Department Budget'!G617</f>
        <v>2385</v>
      </c>
      <c r="E616" s="56">
        <f>SUM($D$707*D616)/($D$705)*$D$706</f>
        <v>0.4990161261449614</v>
      </c>
      <c r="F616" s="67">
        <f>SUM(E616/$D$706)</f>
        <v>6.166783565805257E-05</v>
      </c>
    </row>
    <row r="617" spans="1:6" ht="13.5" thickBot="1">
      <c r="A617" s="13"/>
      <c r="B617" s="13"/>
      <c r="C617" s="14"/>
      <c r="D617" s="14"/>
      <c r="E617" s="60"/>
      <c r="F617" s="66"/>
    </row>
    <row r="618" spans="1:6" ht="409.5">
      <c r="A618" s="16"/>
      <c r="B618" s="16"/>
      <c r="C618" s="17"/>
      <c r="D618" s="17"/>
      <c r="E618" s="56"/>
      <c r="F618" s="65"/>
    </row>
    <row r="619" spans="1:6" ht="409.5">
      <c r="A619" s="18"/>
      <c r="B619" s="19" t="s">
        <v>14</v>
      </c>
      <c r="C619" s="20"/>
      <c r="D619" s="20">
        <f>SUM(D613:D617)</f>
        <v>9385</v>
      </c>
      <c r="E619" s="51">
        <f>SUM(E613:E617)</f>
        <v>1.9636336871574263</v>
      </c>
      <c r="F619" s="67">
        <f>SUM(F613:F617)</f>
        <v>0.00024266357972780851</v>
      </c>
    </row>
    <row r="620" spans="1:6" ht="409.5">
      <c r="A620" s="18"/>
      <c r="B620" s="19"/>
      <c r="C620" s="20"/>
      <c r="D620" s="20"/>
      <c r="F620" s="67"/>
    </row>
    <row r="621" spans="1:6" ht="409.5">
      <c r="A621" s="18"/>
      <c r="B621" s="19"/>
      <c r="C621" s="20"/>
      <c r="D621" s="20"/>
      <c r="F621" s="67"/>
    </row>
    <row r="622" spans="1:6" ht="409.5">
      <c r="A622" s="16"/>
      <c r="B622" s="16"/>
      <c r="C622" s="17"/>
      <c r="D622" s="17"/>
      <c r="E622" s="56"/>
      <c r="F622" s="65"/>
    </row>
    <row r="623" spans="3:6" ht="409.5">
      <c r="C623" s="2"/>
      <c r="D623" s="3" t="s">
        <v>173</v>
      </c>
      <c r="E623" s="53" t="s">
        <v>173</v>
      </c>
      <c r="F623" s="41" t="s">
        <v>173</v>
      </c>
    </row>
    <row r="624" spans="3:6" ht="409.5">
      <c r="C624" s="3"/>
      <c r="D624" s="3" t="s">
        <v>8</v>
      </c>
      <c r="E624" s="53" t="s">
        <v>127</v>
      </c>
      <c r="F624" s="41" t="s">
        <v>128</v>
      </c>
    </row>
    <row r="625" spans="1:6" ht="409.5">
      <c r="A625" s="1" t="s">
        <v>4</v>
      </c>
      <c r="B625" s="1" t="s">
        <v>1</v>
      </c>
      <c r="C625" s="3"/>
      <c r="D625" s="3" t="s">
        <v>10</v>
      </c>
      <c r="E625" s="53" t="s">
        <v>120</v>
      </c>
      <c r="F625" s="41" t="s">
        <v>120</v>
      </c>
    </row>
    <row r="626" spans="5:6" ht="409.5">
      <c r="E626"/>
      <c r="F626"/>
    </row>
    <row r="627" spans="1:9" ht="409.5">
      <c r="A627" s="5"/>
      <c r="B627" s="6" t="s">
        <v>154</v>
      </c>
      <c r="C627" s="7"/>
      <c r="D627" s="7"/>
      <c r="E627" s="7"/>
      <c r="F627" s="7"/>
      <c r="G627" s="25"/>
      <c r="H627" s="25"/>
      <c r="I627" s="26"/>
    </row>
    <row r="628" spans="1:9" ht="409.5">
      <c r="A628" s="9"/>
      <c r="B628" s="10"/>
      <c r="C628" s="2"/>
      <c r="D628" s="2"/>
      <c r="E628" s="11"/>
      <c r="F628" s="27"/>
      <c r="G628" s="27"/>
      <c r="H628" s="27"/>
      <c r="I628" s="12"/>
    </row>
    <row r="629" spans="1:9" ht="409.5">
      <c r="A629" s="9">
        <v>1700</v>
      </c>
      <c r="B629" s="10" t="s">
        <v>29</v>
      </c>
      <c r="C629" s="2"/>
      <c r="D629" s="11">
        <f>'Department Budget'!G629</f>
        <v>143285</v>
      </c>
      <c r="E629" s="56">
        <f>SUM($D$707*D629)/($D$705)*$D$706</f>
        <v>29.979675318524436</v>
      </c>
      <c r="F629" s="67">
        <f>SUM(E629/$D$706)</f>
        <v>0.0037048535984335685</v>
      </c>
      <c r="G629" s="27"/>
      <c r="H629" s="27"/>
      <c r="I629" s="12"/>
    </row>
    <row r="630" spans="1:9" ht="409.5">
      <c r="A630" s="23">
        <v>1701</v>
      </c>
      <c r="B630" s="30" t="s">
        <v>16</v>
      </c>
      <c r="C630" s="25"/>
      <c r="D630" s="11">
        <f>'Department Budget'!G630</f>
        <v>112481</v>
      </c>
      <c r="E630" s="56">
        <f>SUM($D$707*D630)/($D$705)*$D$706</f>
        <v>23.53452112574901</v>
      </c>
      <c r="F630" s="67">
        <f>SUM(E630/$D$706)</f>
        <v>0.002908368898387174</v>
      </c>
      <c r="G630" s="75"/>
      <c r="H630" s="75"/>
      <c r="I630" s="73"/>
    </row>
    <row r="631" spans="1:9" ht="409.5">
      <c r="A631" s="23">
        <v>1702</v>
      </c>
      <c r="B631" s="30" t="s">
        <v>13</v>
      </c>
      <c r="C631" s="25"/>
      <c r="D631" s="11">
        <f>'Department Budget'!G631</f>
        <v>139940</v>
      </c>
      <c r="E631" s="56">
        <f>SUM($D$707*D631)/($D$705)*$D$706</f>
        <v>29.27979735544062</v>
      </c>
      <c r="F631" s="67">
        <f>SUM(E631/$D$706)</f>
        <v>0.0036183634893030923</v>
      </c>
      <c r="G631" s="75"/>
      <c r="H631" s="75"/>
      <c r="I631" s="73"/>
    </row>
    <row r="632" spans="1:9" ht="409.5">
      <c r="A632" s="23">
        <v>1703</v>
      </c>
      <c r="B632" s="30" t="s">
        <v>18</v>
      </c>
      <c r="C632" s="31"/>
      <c r="D632" s="11">
        <f>'Department Budget'!G632</f>
        <v>0</v>
      </c>
      <c r="E632" s="56">
        <f>SUM($D$707*D632)/($D$705)*$D$706</f>
        <v>0</v>
      </c>
      <c r="F632" s="67">
        <f>SUM(E632/$D$706)</f>
        <v>0</v>
      </c>
      <c r="G632" s="72"/>
      <c r="H632" s="72"/>
      <c r="I632" s="73"/>
    </row>
    <row r="633" spans="1:9" ht="13.5" thickBot="1">
      <c r="A633" s="13"/>
      <c r="B633" s="13"/>
      <c r="C633" s="14"/>
      <c r="D633" s="14"/>
      <c r="E633" s="14"/>
      <c r="F633" s="14"/>
      <c r="G633" s="17"/>
      <c r="H633" s="17"/>
      <c r="I633" s="12"/>
    </row>
    <row r="634" spans="1:9" ht="409.5">
      <c r="A634" s="16"/>
      <c r="B634" s="16"/>
      <c r="C634" s="17"/>
      <c r="D634" s="17"/>
      <c r="E634" s="17"/>
      <c r="F634" s="17"/>
      <c r="G634" s="17"/>
      <c r="H634" s="17"/>
      <c r="I634" s="12"/>
    </row>
    <row r="635" spans="1:9" ht="409.5">
      <c r="A635" s="18"/>
      <c r="B635" s="19" t="s">
        <v>14</v>
      </c>
      <c r="C635" s="20"/>
      <c r="D635" s="20">
        <f>SUM(D628:D633)</f>
        <v>395706</v>
      </c>
      <c r="E635" s="51">
        <f>SUM(E628:E633)</f>
        <v>82.79399379971406</v>
      </c>
      <c r="F635" s="67">
        <f>SUM(F628:F633)</f>
        <v>0.010231585986123835</v>
      </c>
      <c r="G635" s="20"/>
      <c r="H635" s="20"/>
      <c r="I635" s="12"/>
    </row>
    <row r="637" spans="1:6" s="33" customFormat="1" ht="15.75">
      <c r="A637" s="33" t="s">
        <v>147</v>
      </c>
      <c r="C637" s="39"/>
      <c r="D637" s="39">
        <f>SUM(D527+D541+D552+D561+D568+D576+D591+D600+D610+D619+D635)</f>
        <v>1624695.514</v>
      </c>
      <c r="E637" s="52">
        <f>SUM(E527+E541+E552+E561+E568+E576+E591+E600+E610+E619+E635)</f>
        <v>339.93679730036763</v>
      </c>
      <c r="F637" s="61">
        <f>SUM(F527+F541+F552+F561+F568+F576+F591+F600+F610+F619+F635)</f>
        <v>0.042008996206174945</v>
      </c>
    </row>
    <row r="638" spans="1:6" s="33" customFormat="1" ht="15.75">
      <c r="A638" s="33" t="s">
        <v>148</v>
      </c>
      <c r="E638" s="52"/>
      <c r="F638" s="61"/>
    </row>
    <row r="640" ht="409.5">
      <c r="B640" s="35" t="s">
        <v>106</v>
      </c>
    </row>
    <row r="643" spans="1:6" ht="409.5">
      <c r="A643" s="5"/>
      <c r="B643" s="6" t="s">
        <v>106</v>
      </c>
      <c r="C643" s="7"/>
      <c r="D643" s="7"/>
      <c r="E643" s="57"/>
      <c r="F643" s="63"/>
    </row>
    <row r="644" spans="1:6" ht="409.5">
      <c r="A644" s="9"/>
      <c r="B644" s="10"/>
      <c r="C644" s="2"/>
      <c r="D644" s="27"/>
      <c r="E644" s="56"/>
      <c r="F644" s="65"/>
    </row>
    <row r="645" spans="1:6" ht="409.5">
      <c r="A645" s="9">
        <v>2000</v>
      </c>
      <c r="B645" s="10" t="s">
        <v>156</v>
      </c>
      <c r="C645" s="2"/>
      <c r="D645" s="11">
        <f>'Department Budget'!G646</f>
        <v>682210</v>
      </c>
      <c r="E645" s="56">
        <f>SUM($D$707*D645)/($D$705)*$D$706</f>
        <v>142.7395351854734</v>
      </c>
      <c r="F645" s="67">
        <f>SUM(E645/$D$706)</f>
        <v>0.017639586651689743</v>
      </c>
    </row>
    <row r="646" spans="1:6" ht="409.5">
      <c r="A646" s="9">
        <v>2001</v>
      </c>
      <c r="B646" s="10" t="s">
        <v>157</v>
      </c>
      <c r="C646" s="2"/>
      <c r="D646" s="11">
        <f>'Department Budget'!G647</f>
        <v>40040</v>
      </c>
      <c r="E646" s="56">
        <f>SUM($D$707*D646)/($D$705)*$D$706</f>
        <v>8.3776124489913</v>
      </c>
      <c r="F646" s="67">
        <f>SUM(E646/$D$706)</f>
        <v>0.001035295656079004</v>
      </c>
    </row>
    <row r="647" spans="1:6" ht="409.5">
      <c r="A647" s="9"/>
      <c r="B647" s="10"/>
      <c r="C647" s="2"/>
      <c r="D647" s="27"/>
      <c r="E647" s="56"/>
      <c r="F647" s="67"/>
    </row>
    <row r="648" spans="1:6" ht="409.5">
      <c r="A648" s="9">
        <v>2002</v>
      </c>
      <c r="B648" s="10" t="s">
        <v>158</v>
      </c>
      <c r="C648" s="2"/>
      <c r="D648" s="11">
        <f>'Department Budget'!G649</f>
        <v>183235</v>
      </c>
      <c r="E648" s="56">
        <f>SUM($D$707*D648)/($D$705)*$D$706</f>
        <v>38.338456970302715</v>
      </c>
      <c r="F648" s="67">
        <f>SUM(E648/$D$706)</f>
        <v>0.004737822166374532</v>
      </c>
    </row>
    <row r="649" spans="1:6" ht="409.5">
      <c r="A649" s="9">
        <v>2003</v>
      </c>
      <c r="B649" s="10" t="s">
        <v>159</v>
      </c>
      <c r="C649" s="2"/>
      <c r="D649" s="11">
        <f>'Department Budget'!G650</f>
        <v>3148</v>
      </c>
      <c r="E649" s="56">
        <f>SUM($D$707*D649)/($D$705)*$D$706</f>
        <v>0.6586594402953201</v>
      </c>
      <c r="F649" s="67">
        <f>SUM(E649/$D$706)</f>
        <v>8.139637176165597E-05</v>
      </c>
    </row>
    <row r="650" spans="1:6" ht="409.5">
      <c r="A650" s="9"/>
      <c r="B650" s="10"/>
      <c r="C650" s="2"/>
      <c r="D650" s="27"/>
      <c r="E650" s="56"/>
      <c r="F650" s="67"/>
    </row>
    <row r="651" spans="1:6" ht="409.5">
      <c r="A651" s="9">
        <v>2006</v>
      </c>
      <c r="B651" s="10" t="s">
        <v>107</v>
      </c>
      <c r="C651" s="2"/>
      <c r="D651" s="11">
        <f>'Department Budget'!G652</f>
        <v>429438</v>
      </c>
      <c r="E651" s="56">
        <f>SUM($D$707*D651)/($D$705)*$D$706</f>
        <v>89.851776595153</v>
      </c>
      <c r="F651" s="67">
        <f>SUM(E651/$D$706)</f>
        <v>0.011103778620261122</v>
      </c>
    </row>
    <row r="652" spans="1:6" ht="409.5">
      <c r="A652" s="9">
        <v>2007</v>
      </c>
      <c r="B652" s="10" t="s">
        <v>164</v>
      </c>
      <c r="C652" s="2"/>
      <c r="D652" s="11">
        <f>'Department Budget'!G653</f>
        <v>50319</v>
      </c>
      <c r="E652" s="56">
        <f>SUM($D$707*D652)/($D$705)*$D$706</f>
        <v>10.528298721798034</v>
      </c>
      <c r="F652" s="67">
        <f>SUM(E652/$D$706)</f>
        <v>0.001301074977978007</v>
      </c>
    </row>
    <row r="653" spans="1:6" ht="13.5" thickBot="1">
      <c r="A653" s="13"/>
      <c r="B653" s="13"/>
      <c r="C653" s="14"/>
      <c r="D653" s="14"/>
      <c r="E653" s="60"/>
      <c r="F653" s="66"/>
    </row>
    <row r="654" spans="1:6" ht="409.5">
      <c r="A654" s="16"/>
      <c r="B654" s="16"/>
      <c r="C654" s="17"/>
      <c r="D654" s="17"/>
      <c r="E654" s="56"/>
      <c r="F654" s="65"/>
    </row>
    <row r="655" spans="1:6" ht="409.5">
      <c r="A655" s="18"/>
      <c r="B655" s="19" t="s">
        <v>14</v>
      </c>
      <c r="C655" s="20"/>
      <c r="D655" s="20">
        <f>SUM(D644:D653)</f>
        <v>1388390</v>
      </c>
      <c r="E655" s="51">
        <f>SUM(E644:E653)</f>
        <v>290.49433936201376</v>
      </c>
      <c r="F655" s="67">
        <f>SUM(F644:F653)</f>
        <v>0.035898954444144066</v>
      </c>
    </row>
    <row r="657" spans="1:6" s="32" customFormat="1" ht="20.25" customHeight="1">
      <c r="A657" s="33" t="s">
        <v>108</v>
      </c>
      <c r="C657" s="39"/>
      <c r="D657" s="39">
        <f>SUM(D655)</f>
        <v>1388390</v>
      </c>
      <c r="E657" s="52">
        <f>SUM(E655)</f>
        <v>290.49433936201376</v>
      </c>
      <c r="F657" s="61">
        <f>SUM(F655)</f>
        <v>0.035898954444144066</v>
      </c>
    </row>
    <row r="660" ht="409.5">
      <c r="B660" s="35" t="s">
        <v>109</v>
      </c>
    </row>
    <row r="662" spans="1:6" ht="409.5">
      <c r="A662" s="5"/>
      <c r="B662" s="6" t="s">
        <v>109</v>
      </c>
      <c r="C662" s="7"/>
      <c r="D662" s="7"/>
      <c r="E662" s="57"/>
      <c r="F662" s="63"/>
    </row>
    <row r="663" spans="1:6" ht="409.5">
      <c r="A663" s="9"/>
      <c r="B663" s="10"/>
      <c r="C663" s="2"/>
      <c r="D663" s="27"/>
      <c r="E663" s="56"/>
      <c r="F663" s="65"/>
    </row>
    <row r="664" spans="1:6" ht="409.5">
      <c r="A664" s="9"/>
      <c r="B664" s="10" t="s">
        <v>110</v>
      </c>
      <c r="C664" s="2"/>
      <c r="D664" s="27"/>
      <c r="E664" s="56"/>
      <c r="F664" s="65"/>
    </row>
    <row r="665" spans="1:6" ht="409.5">
      <c r="A665" s="9">
        <v>3000</v>
      </c>
      <c r="B665" s="10" t="s">
        <v>111</v>
      </c>
      <c r="C665" s="2"/>
      <c r="D665" s="11">
        <f>'Department Budget'!G673</f>
        <v>2081699</v>
      </c>
      <c r="E665" s="56">
        <f>SUM($D$707*D665)/($D$705)*$D$706</f>
        <v>435.5561303060125</v>
      </c>
      <c r="F665" s="67">
        <f>SUM(E665/$D$706)</f>
        <v>0.05382552277632384</v>
      </c>
    </row>
    <row r="666" spans="1:6" ht="409.5">
      <c r="A666" s="9">
        <v>3001</v>
      </c>
      <c r="B666" s="10" t="s">
        <v>112</v>
      </c>
      <c r="C666" s="2"/>
      <c r="D666" s="11">
        <f>'Department Budget'!G674</f>
        <v>0</v>
      </c>
      <c r="E666" s="56">
        <f>SUM($D$707*D666)/($D$705)*$D$706</f>
        <v>0</v>
      </c>
      <c r="F666" s="67">
        <f>SUM(E666/$D$706)</f>
        <v>0</v>
      </c>
    </row>
    <row r="667" spans="1:6" ht="409.5">
      <c r="A667" s="9">
        <v>3002</v>
      </c>
      <c r="B667" s="10" t="s">
        <v>113</v>
      </c>
      <c r="C667" s="2"/>
      <c r="D667" s="11">
        <f>'Department Budget'!G675</f>
        <v>35000</v>
      </c>
      <c r="E667" s="56">
        <f>SUM($D$707*D667)/($D$705)*$D$706</f>
        <v>7.323087805062325</v>
      </c>
      <c r="F667" s="67">
        <f>SUM(E667/$D$706)</f>
        <v>0.0009049787203487797</v>
      </c>
    </row>
    <row r="668" spans="1:6" ht="409.5">
      <c r="A668" s="9"/>
      <c r="B668" s="10"/>
      <c r="C668" s="2"/>
      <c r="D668" s="27"/>
      <c r="E668" s="56"/>
      <c r="F668" s="67"/>
    </row>
    <row r="669" spans="1:6" ht="409.5">
      <c r="A669" s="9"/>
      <c r="B669" s="10" t="s">
        <v>114</v>
      </c>
      <c r="C669" s="2"/>
      <c r="D669" s="27"/>
      <c r="E669" s="56"/>
      <c r="F669" s="67"/>
    </row>
    <row r="670" spans="1:6" ht="409.5">
      <c r="A670" s="9">
        <v>3010</v>
      </c>
      <c r="B670" s="10" t="s">
        <v>161</v>
      </c>
      <c r="C670" s="2"/>
      <c r="D670" s="11">
        <f>'Department Budget'!G678</f>
        <v>1981875</v>
      </c>
      <c r="E670" s="56">
        <f>SUM($D$707*D670)/($D$705)*$D$706</f>
        <v>414.6698469616541</v>
      </c>
      <c r="F670" s="67">
        <f>SUM(E670/$D$706)</f>
        <v>0.05124442003974965</v>
      </c>
    </row>
    <row r="671" spans="1:6" ht="409.5">
      <c r="A671" s="9">
        <v>3011</v>
      </c>
      <c r="B671" s="10" t="s">
        <v>115</v>
      </c>
      <c r="C671" s="2"/>
      <c r="D671" s="11">
        <f>'Department Budget'!G679</f>
        <v>3160</v>
      </c>
      <c r="E671" s="56">
        <f>SUM($D$707*D671)/($D$705)*$D$706</f>
        <v>0.6611702132570557</v>
      </c>
      <c r="F671" s="67">
        <f>SUM(E671/$D$706)</f>
        <v>8.170665018006126E-05</v>
      </c>
    </row>
    <row r="672" spans="1:6" ht="409.5">
      <c r="A672" s="9">
        <v>3012</v>
      </c>
      <c r="B672" s="10" t="s">
        <v>116</v>
      </c>
      <c r="C672" s="2"/>
      <c r="D672" s="11">
        <f>'Department Budget'!G680</f>
        <v>138100</v>
      </c>
      <c r="E672" s="56">
        <f>SUM($D$707*D672)/($D$705)*$D$706</f>
        <v>28.894812167974486</v>
      </c>
      <c r="F672" s="67">
        <f>SUM(E672/$D$706)</f>
        <v>0.0035707874651476133</v>
      </c>
    </row>
    <row r="673" spans="1:6" ht="13.5" thickBot="1">
      <c r="A673" s="13"/>
      <c r="B673" s="13"/>
      <c r="C673" s="14"/>
      <c r="D673" s="14"/>
      <c r="E673" s="60"/>
      <c r="F673" s="66"/>
    </row>
    <row r="674" spans="1:6" ht="409.5">
      <c r="A674" s="16"/>
      <c r="B674" s="16"/>
      <c r="C674" s="17"/>
      <c r="D674" s="17"/>
      <c r="E674" s="56"/>
      <c r="F674" s="65"/>
    </row>
    <row r="675" spans="1:6" ht="409.5">
      <c r="A675" s="18"/>
      <c r="B675" s="19" t="s">
        <v>14</v>
      </c>
      <c r="C675" s="20"/>
      <c r="D675" s="20">
        <f>SUM(D663:D673)</f>
        <v>4239834</v>
      </c>
      <c r="E675" s="51">
        <f>SUM(E663:E673)</f>
        <v>887.1050474539604</v>
      </c>
      <c r="F675" s="67">
        <f>SUM(F663:F673)</f>
        <v>0.10962741565174994</v>
      </c>
    </row>
    <row r="676" spans="1:6" ht="409.5">
      <c r="A676" s="18"/>
      <c r="B676" s="19"/>
      <c r="C676" s="20"/>
      <c r="D676" s="20"/>
      <c r="F676" s="65"/>
    </row>
    <row r="678" spans="1:6" s="32" customFormat="1" ht="20.25" customHeight="1">
      <c r="A678" s="33" t="s">
        <v>117</v>
      </c>
      <c r="C678" s="39"/>
      <c r="D678" s="39">
        <f>SUM(D675)</f>
        <v>4239834</v>
      </c>
      <c r="E678" s="52">
        <f>SUM(E675)</f>
        <v>887.1050474539604</v>
      </c>
      <c r="F678" s="61">
        <f>SUM(F675)</f>
        <v>0.10962741565174994</v>
      </c>
    </row>
    <row r="681" spans="3:6" ht="409.5">
      <c r="C681" s="2"/>
      <c r="D681" s="3" t="s">
        <v>173</v>
      </c>
      <c r="E681" s="53" t="s">
        <v>173</v>
      </c>
      <c r="F681" s="41" t="s">
        <v>173</v>
      </c>
    </row>
    <row r="682" spans="3:6" ht="409.5">
      <c r="C682" s="3"/>
      <c r="D682" s="3" t="s">
        <v>8</v>
      </c>
      <c r="E682" s="53" t="s">
        <v>127</v>
      </c>
      <c r="F682" s="41" t="s">
        <v>128</v>
      </c>
    </row>
    <row r="683" spans="1:6" ht="409.5">
      <c r="A683" s="1" t="s">
        <v>4</v>
      </c>
      <c r="B683" s="1" t="s">
        <v>1</v>
      </c>
      <c r="C683" s="3"/>
      <c r="D683" s="3" t="s">
        <v>10</v>
      </c>
      <c r="E683" s="53" t="s">
        <v>120</v>
      </c>
      <c r="F683" s="41" t="s">
        <v>120</v>
      </c>
    </row>
    <row r="684" ht="11.25" customHeight="1"/>
    <row r="686" spans="2:6" ht="409.5">
      <c r="B686" s="35" t="s">
        <v>122</v>
      </c>
      <c r="F686" s="67"/>
    </row>
    <row r="687" ht="409.5">
      <c r="F687" s="67"/>
    </row>
    <row r="688" spans="1:6" ht="409.5">
      <c r="A688" s="5"/>
      <c r="B688" s="6" t="s">
        <v>122</v>
      </c>
      <c r="C688" s="7"/>
      <c r="D688" s="7"/>
      <c r="E688" s="57"/>
      <c r="F688" s="71"/>
    </row>
    <row r="689" spans="1:6" ht="409.5">
      <c r="A689" s="9"/>
      <c r="B689" s="10"/>
      <c r="C689" s="2"/>
      <c r="D689" s="27"/>
      <c r="E689" s="56"/>
      <c r="F689" s="67"/>
    </row>
    <row r="690" spans="1:6" ht="409.5">
      <c r="A690" s="9"/>
      <c r="B690" s="10" t="s">
        <v>121</v>
      </c>
      <c r="C690" s="2"/>
      <c r="D690" s="27">
        <f>'[1]Proposed FY 2019'!$C$20</f>
        <v>455558</v>
      </c>
      <c r="E690" s="56">
        <f aca="true" t="shared" si="4" ref="E690:E695">SUM($D$707*D690)/($D$705)*$D$706</f>
        <v>95.31689240853093</v>
      </c>
      <c r="F690" s="67">
        <f aca="true" t="shared" si="5" ref="F690:F695">SUM(E690/$D$706)</f>
        <v>0.011779151310989982</v>
      </c>
    </row>
    <row r="691" spans="1:6" ht="409.5">
      <c r="A691" s="9"/>
      <c r="B691" s="10" t="s">
        <v>170</v>
      </c>
      <c r="C691" s="2"/>
      <c r="D691" s="27">
        <f>'[1]Proposed FY 2019'!$B$31</f>
        <v>20000</v>
      </c>
      <c r="E691" s="56">
        <f t="shared" si="4"/>
        <v>4.184621602892757</v>
      </c>
      <c r="F691" s="67">
        <f t="shared" si="5"/>
        <v>0.0005171306973421598</v>
      </c>
    </row>
    <row r="692" spans="1:6" ht="409.5">
      <c r="A692" s="9"/>
      <c r="B692" s="10" t="s">
        <v>123</v>
      </c>
      <c r="C692" s="2"/>
      <c r="D692" s="27">
        <f>'[1]Proposed FY 2019'!$B$29</f>
        <v>1000</v>
      </c>
      <c r="E692" s="56">
        <f t="shared" si="4"/>
        <v>0.20923108014463787</v>
      </c>
      <c r="F692" s="67">
        <f t="shared" si="5"/>
        <v>2.5856534867107993E-05</v>
      </c>
    </row>
    <row r="693" spans="1:6" ht="409.5">
      <c r="A693" s="9"/>
      <c r="B693" s="10" t="s">
        <v>124</v>
      </c>
      <c r="C693" s="2"/>
      <c r="D693" s="27">
        <f>'[1]Proposed FY 2019'!$B$33</f>
        <v>200000</v>
      </c>
      <c r="E693" s="56">
        <f t="shared" si="4"/>
        <v>41.84621602892757</v>
      </c>
      <c r="F693" s="67">
        <f t="shared" si="5"/>
        <v>0.005171306973421598</v>
      </c>
    </row>
    <row r="694" spans="1:6" ht="409.5">
      <c r="A694" s="9"/>
      <c r="B694" s="10" t="s">
        <v>125</v>
      </c>
      <c r="C694" s="2"/>
      <c r="D694" s="27">
        <f>'[1]Proposed FY 2019'!$C$37</f>
        <v>89523</v>
      </c>
      <c r="E694" s="56">
        <f t="shared" si="4"/>
        <v>18.730993987788416</v>
      </c>
      <c r="F694" s="67">
        <f t="shared" si="5"/>
        <v>0.0023147545709081086</v>
      </c>
    </row>
    <row r="695" spans="1:6" ht="409.5">
      <c r="A695" s="9"/>
      <c r="B695" s="10" t="s">
        <v>126</v>
      </c>
      <c r="C695" s="2"/>
      <c r="D695" s="27">
        <f>'[1]Proposed FY 2019'!$C$38</f>
        <v>200000</v>
      </c>
      <c r="E695" s="56">
        <f t="shared" si="4"/>
        <v>41.84621602892757</v>
      </c>
      <c r="F695" s="67">
        <f t="shared" si="5"/>
        <v>0.005171306973421598</v>
      </c>
    </row>
    <row r="696" spans="1:6" ht="13.5" thickBot="1">
      <c r="A696" s="13"/>
      <c r="B696" s="13"/>
      <c r="C696" s="14"/>
      <c r="D696" s="14"/>
      <c r="E696" s="60"/>
      <c r="F696" s="66"/>
    </row>
    <row r="697" spans="1:6" ht="409.5">
      <c r="A697" s="16"/>
      <c r="B697" s="16"/>
      <c r="C697" s="17"/>
      <c r="D697" s="17"/>
      <c r="E697" s="56"/>
      <c r="F697" s="65"/>
    </row>
    <row r="698" spans="1:6" ht="409.5">
      <c r="A698" s="18"/>
      <c r="B698" s="19" t="s">
        <v>14</v>
      </c>
      <c r="C698" s="20"/>
      <c r="D698" s="20">
        <f>SUM(D690:D696)</f>
        <v>966081</v>
      </c>
      <c r="E698" s="51">
        <f>SUM(E689:E696)</f>
        <v>202.13417113721187</v>
      </c>
      <c r="F698" s="67">
        <f>SUM(F689:F696)</f>
        <v>0.02497950706095055</v>
      </c>
    </row>
    <row r="702" spans="1:6" s="33" customFormat="1" ht="15.75">
      <c r="A702" s="33" t="s">
        <v>118</v>
      </c>
      <c r="C702" s="39"/>
      <c r="D702" s="39">
        <f>SUM(D192+D303+D394+D424+D513+D637+D657+D678+D698)</f>
        <v>38674942.529599994</v>
      </c>
      <c r="E702" s="39">
        <f>SUM(E192+E303+E394+E424+E513+E637+E657+E678+E698)</f>
        <v>8092.000000000002</v>
      </c>
      <c r="F702" s="61">
        <f>SUM(F192+F303+F394+F424+F513+F637+F657+F678+F698)</f>
        <v>1.0000000000000002</v>
      </c>
    </row>
    <row r="703" ht="12.75" customHeight="1" hidden="1"/>
    <row r="704" spans="1:6" ht="12.75" customHeight="1" hidden="1">
      <c r="A704" t="s">
        <v>130</v>
      </c>
      <c r="D704" s="2">
        <v>6113699</v>
      </c>
      <c r="F704" s="67"/>
    </row>
    <row r="705" spans="1:6" ht="12.75" customHeight="1" hidden="1">
      <c r="A705" t="s">
        <v>129</v>
      </c>
      <c r="D705" s="2">
        <f>D702-D704</f>
        <v>32561243.529599994</v>
      </c>
      <c r="F705" s="67"/>
    </row>
    <row r="706" spans="1:6" ht="12.75" customHeight="1" hidden="1">
      <c r="A706" s="10" t="s">
        <v>131</v>
      </c>
      <c r="D706" s="42">
        <v>8092</v>
      </c>
      <c r="F706" s="67"/>
    </row>
    <row r="707" spans="1:6" ht="12.75" customHeight="1" hidden="1">
      <c r="A707" s="10" t="s">
        <v>132</v>
      </c>
      <c r="D707" s="44">
        <f>SUM(D705/D702)</f>
        <v>0.8419209286394967</v>
      </c>
      <c r="F707" s="67"/>
    </row>
    <row r="708" ht="12.75" customHeight="1" hidden="1"/>
    <row r="709" ht="12.75" customHeight="1"/>
    <row r="710" ht="409.5">
      <c r="D710" s="2"/>
    </row>
    <row r="720" ht="409.5">
      <c r="D720" t="s">
        <v>167</v>
      </c>
    </row>
  </sheetData>
  <sheetProtection/>
  <printOptions gridLines="1" headings="1"/>
  <pageMargins left="0.7" right="0.7" top="0.75" bottom="0.75" header="0.3" footer="0.3"/>
  <pageSetup horizontalDpi="600" verticalDpi="600" orientation="landscape" scale="66" r:id="rId1"/>
  <rowBreaks count="15" manualBreakCount="15">
    <brk id="41" max="255" man="1"/>
    <brk id="85" max="255" man="1"/>
    <brk id="133" max="255" man="1"/>
    <brk id="175" max="255" man="1"/>
    <brk id="220" max="255" man="1"/>
    <brk id="264" max="255" man="1"/>
    <brk id="305" max="255" man="1"/>
    <brk id="350" max="255" man="1"/>
    <brk id="397" max="255" man="1"/>
    <brk id="439" max="255" man="1"/>
    <brk id="483" max="255" man="1"/>
    <brk id="528" max="255" man="1"/>
    <brk id="577" max="255" man="1"/>
    <brk id="621" max="255" man="1"/>
    <brk id="6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7"/>
  <sheetViews>
    <sheetView zoomScalePageLayoutView="0" workbookViewId="0" topLeftCell="A319">
      <selection activeCell="E344" sqref="E344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16.7109375" style="0" customWidth="1"/>
    <col min="6" max="6" width="16.7109375" style="0" hidden="1" customWidth="1"/>
    <col min="7" max="7" width="12.7109375" style="0" customWidth="1"/>
  </cols>
  <sheetData>
    <row r="1" spans="3:6" ht="12.75">
      <c r="C1" s="2"/>
      <c r="D1" s="3" t="s">
        <v>173</v>
      </c>
      <c r="E1" s="3" t="s">
        <v>173</v>
      </c>
      <c r="F1" s="3" t="s">
        <v>163</v>
      </c>
    </row>
    <row r="2" spans="3:7" ht="12.75">
      <c r="C2" s="3" t="s">
        <v>168</v>
      </c>
      <c r="D2" s="3" t="s">
        <v>6</v>
      </c>
      <c r="E2" s="3" t="s">
        <v>8</v>
      </c>
      <c r="F2" s="3" t="s">
        <v>11</v>
      </c>
      <c r="G2" s="1" t="s">
        <v>0</v>
      </c>
    </row>
    <row r="3" spans="1:7" ht="12.75">
      <c r="A3" s="1" t="s">
        <v>4</v>
      </c>
      <c r="B3" s="1" t="s">
        <v>1</v>
      </c>
      <c r="C3" s="3" t="s">
        <v>5</v>
      </c>
      <c r="D3" s="3" t="s">
        <v>7</v>
      </c>
      <c r="E3" s="3" t="s">
        <v>10</v>
      </c>
      <c r="F3" s="3" t="s">
        <v>10</v>
      </c>
      <c r="G3" s="1" t="s">
        <v>3</v>
      </c>
    </row>
    <row r="4" spans="1:7" ht="12.75">
      <c r="A4" s="1"/>
      <c r="B4" s="1"/>
      <c r="C4" s="3"/>
      <c r="D4" s="3"/>
      <c r="E4" s="3"/>
      <c r="F4" s="3"/>
      <c r="G4" s="1"/>
    </row>
    <row r="5" spans="1:7" ht="12.75">
      <c r="A5" s="1"/>
      <c r="B5" s="34" t="s">
        <v>71</v>
      </c>
      <c r="C5" s="3"/>
      <c r="D5" s="3"/>
      <c r="E5" s="3"/>
      <c r="F5" s="3"/>
      <c r="G5" s="1"/>
    </row>
    <row r="6" spans="1:7" ht="12.75">
      <c r="A6" s="1"/>
      <c r="B6" s="1"/>
      <c r="C6" s="3"/>
      <c r="D6" s="3"/>
      <c r="E6" s="3"/>
      <c r="F6" s="3"/>
      <c r="G6" s="1"/>
    </row>
    <row r="7" spans="1:7" ht="12.75">
      <c r="A7" s="1"/>
      <c r="B7" s="1"/>
      <c r="C7" s="3"/>
      <c r="D7" s="3"/>
      <c r="E7" s="3"/>
      <c r="F7" s="3"/>
      <c r="G7" s="4"/>
    </row>
    <row r="8" spans="1:7" ht="12.75">
      <c r="A8" s="5"/>
      <c r="B8" s="6" t="s">
        <v>9</v>
      </c>
      <c r="C8" s="7"/>
      <c r="D8" s="7"/>
      <c r="E8" s="7"/>
      <c r="F8" s="7"/>
      <c r="G8" s="8"/>
    </row>
    <row r="9" spans="1:6" s="26" customFormat="1" ht="12.75">
      <c r="A9" s="23"/>
      <c r="B9" s="24"/>
      <c r="C9" s="25"/>
      <c r="D9" s="25"/>
      <c r="E9" s="25"/>
      <c r="F9" s="25"/>
    </row>
    <row r="10" spans="1:7" ht="12.75">
      <c r="A10" s="9">
        <v>1000</v>
      </c>
      <c r="B10" s="10" t="s">
        <v>12</v>
      </c>
      <c r="C10" s="27">
        <f>'[2]Department Budget'!$E$8</f>
        <v>65</v>
      </c>
      <c r="D10" s="27">
        <f>'[2]Department Budget'!$F$8</f>
        <v>65</v>
      </c>
      <c r="E10" s="27">
        <f>'[2]Department Budget'!$G$8</f>
        <v>65</v>
      </c>
      <c r="F10" s="11"/>
      <c r="G10" s="12">
        <f>(E10/C10)-1</f>
        <v>0</v>
      </c>
    </row>
    <row r="11" spans="1:7" ht="13.5" thickBot="1">
      <c r="A11" s="13"/>
      <c r="B11" s="13"/>
      <c r="C11" s="14"/>
      <c r="D11" s="14"/>
      <c r="E11" s="14"/>
      <c r="F11" s="14"/>
      <c r="G11" s="15"/>
    </row>
    <row r="12" spans="1:7" ht="12.75">
      <c r="A12" s="16"/>
      <c r="B12" s="16"/>
      <c r="C12" s="17"/>
      <c r="D12" s="17"/>
      <c r="E12" s="17"/>
      <c r="F12" s="17"/>
      <c r="G12" s="12"/>
    </row>
    <row r="13" spans="1:7" ht="12.75">
      <c r="A13" s="18"/>
      <c r="B13" s="19" t="s">
        <v>14</v>
      </c>
      <c r="C13" s="20">
        <f>SUM(C10:C11)</f>
        <v>65</v>
      </c>
      <c r="D13" s="20">
        <f>SUM(D10:D11)</f>
        <v>65</v>
      </c>
      <c r="E13" s="20">
        <f>SUM(E10:E11)</f>
        <v>65</v>
      </c>
      <c r="F13" s="20">
        <f>SUM(F10:F11)</f>
        <v>0</v>
      </c>
      <c r="G13" s="12">
        <f>(E13/C13)-1</f>
        <v>0</v>
      </c>
    </row>
    <row r="15" spans="1:7" ht="12.75">
      <c r="A15" s="5"/>
      <c r="B15" s="6" t="s">
        <v>15</v>
      </c>
      <c r="C15" s="7"/>
      <c r="D15" s="7"/>
      <c r="E15" s="7"/>
      <c r="F15" s="7"/>
      <c r="G15" s="8"/>
    </row>
    <row r="16" spans="1:6" s="26" customFormat="1" ht="12.75">
      <c r="A16" s="23"/>
      <c r="B16" s="24"/>
      <c r="C16" s="25"/>
      <c r="D16" s="25"/>
      <c r="E16" s="25"/>
      <c r="F16" s="25"/>
    </row>
    <row r="17" spans="1:7" ht="12.75">
      <c r="A17" s="9">
        <v>1020</v>
      </c>
      <c r="B17" s="10" t="s">
        <v>12</v>
      </c>
      <c r="C17" s="11">
        <f>'[3]Department Budget'!$E$8</f>
        <v>0</v>
      </c>
      <c r="D17" s="11">
        <f>'[3]Department Budget'!$F$8</f>
        <v>0</v>
      </c>
      <c r="E17" s="11">
        <f>'[3]Department Budget'!$G$8</f>
        <v>0</v>
      </c>
      <c r="F17" s="11"/>
      <c r="G17" s="12">
        <v>0</v>
      </c>
    </row>
    <row r="18" spans="1:7" ht="12.75">
      <c r="A18" s="9">
        <v>1021</v>
      </c>
      <c r="B18" s="10" t="s">
        <v>16</v>
      </c>
      <c r="C18" s="11">
        <f>'[3]Department Budget'!$E$9</f>
        <v>0</v>
      </c>
      <c r="D18" s="11">
        <f>'[3]Department Budget'!$F$9</f>
        <v>0</v>
      </c>
      <c r="E18" s="11">
        <f>'[3]Department Budget'!$G$9</f>
        <v>0</v>
      </c>
      <c r="F18" s="11"/>
      <c r="G18" s="12">
        <v>0</v>
      </c>
    </row>
    <row r="19" spans="1:7" ht="13.5" thickBot="1">
      <c r="A19" s="13"/>
      <c r="B19" s="13"/>
      <c r="C19" s="14"/>
      <c r="D19" s="14"/>
      <c r="E19" s="14"/>
      <c r="F19" s="14"/>
      <c r="G19" s="15"/>
    </row>
    <row r="20" spans="1:7" ht="12.75">
      <c r="A20" s="16"/>
      <c r="B20" s="16"/>
      <c r="C20" s="17"/>
      <c r="D20" s="17"/>
      <c r="E20" s="17"/>
      <c r="F20" s="17"/>
      <c r="G20" s="12"/>
    </row>
    <row r="21" spans="1:7" ht="12.75">
      <c r="A21" s="18"/>
      <c r="B21" s="19" t="s">
        <v>14</v>
      </c>
      <c r="C21" s="20">
        <f>SUM(C17:C19)</f>
        <v>0</v>
      </c>
      <c r="D21" s="20">
        <f>SUM(D17:D19)</f>
        <v>0</v>
      </c>
      <c r="E21" s="20">
        <f>SUM(E17:E19)</f>
        <v>0</v>
      </c>
      <c r="F21" s="20">
        <f>SUM(F17:F19)</f>
        <v>0</v>
      </c>
      <c r="G21" s="12">
        <v>0</v>
      </c>
    </row>
    <row r="23" spans="1:7" ht="12.75">
      <c r="A23" s="5"/>
      <c r="B23" s="6" t="s">
        <v>8</v>
      </c>
      <c r="C23" s="7"/>
      <c r="D23" s="7"/>
      <c r="E23" s="7"/>
      <c r="F23" s="7"/>
      <c r="G23" s="8"/>
    </row>
    <row r="24" spans="1:6" s="26" customFormat="1" ht="12.75">
      <c r="A24" s="23"/>
      <c r="B24" s="24"/>
      <c r="C24" s="25"/>
      <c r="D24" s="25"/>
      <c r="E24" s="25"/>
      <c r="F24" s="25"/>
    </row>
    <row r="25" spans="1:7" ht="12.75">
      <c r="A25" s="9">
        <v>1030</v>
      </c>
      <c r="B25" s="10" t="s">
        <v>12</v>
      </c>
      <c r="C25" s="11">
        <f>'[4]Department Budget'!$E$8</f>
        <v>204592</v>
      </c>
      <c r="D25" s="11">
        <f>'[4]Department Budget'!$F$8</f>
        <v>207912</v>
      </c>
      <c r="E25" s="11">
        <f>'[4]Department Budget'!$G$8</f>
        <v>207912</v>
      </c>
      <c r="F25" s="76"/>
      <c r="G25" s="12">
        <f>(E25/C25)-1</f>
        <v>0.01622741847188558</v>
      </c>
    </row>
    <row r="26" spans="1:7" ht="12.75">
      <c r="A26" s="9">
        <v>1031</v>
      </c>
      <c r="B26" s="10" t="s">
        <v>16</v>
      </c>
      <c r="C26" s="11">
        <f>'[4]Department Budget'!$E$9</f>
        <v>106780</v>
      </c>
      <c r="D26" s="11">
        <f>'[4]Department Budget'!$F$9</f>
        <v>108280</v>
      </c>
      <c r="E26" s="11">
        <f>'[4]Department Budget'!$G$9</f>
        <v>108280</v>
      </c>
      <c r="F26" s="11"/>
      <c r="G26" s="12">
        <f>(E26/C26)-1</f>
        <v>0.014047574452144662</v>
      </c>
    </row>
    <row r="27" spans="1:7" ht="13.5" thickBot="1">
      <c r="A27" s="13"/>
      <c r="B27" s="13"/>
      <c r="C27" s="14"/>
      <c r="D27" s="14"/>
      <c r="E27" s="14"/>
      <c r="F27" s="14"/>
      <c r="G27" s="15"/>
    </row>
    <row r="28" spans="1:7" ht="12.75">
      <c r="A28" s="16"/>
      <c r="B28" s="16"/>
      <c r="C28" s="17"/>
      <c r="D28" s="17"/>
      <c r="E28" s="17"/>
      <c r="F28" s="17"/>
      <c r="G28" s="12"/>
    </row>
    <row r="29" spans="1:7" ht="12.75">
      <c r="A29" s="18"/>
      <c r="B29" s="19" t="s">
        <v>14</v>
      </c>
      <c r="C29" s="20">
        <f>SUM(C25:C27)</f>
        <v>311372</v>
      </c>
      <c r="D29" s="20">
        <f>SUM(D25:D27)</f>
        <v>316192</v>
      </c>
      <c r="E29" s="20">
        <f>SUM(E25:E27)</f>
        <v>316192</v>
      </c>
      <c r="F29" s="20">
        <f>SUM(F25:F27)</f>
        <v>0</v>
      </c>
      <c r="G29" s="12">
        <f>(E29/C29)-1</f>
        <v>0.015479876160990669</v>
      </c>
    </row>
    <row r="30" spans="1:7" ht="12.75">
      <c r="A30" s="18"/>
      <c r="B30" s="19"/>
      <c r="C30" s="20"/>
      <c r="D30" s="20"/>
      <c r="E30" s="20"/>
      <c r="F30" s="20"/>
      <c r="G30" s="21"/>
    </row>
    <row r="31" spans="1:7" ht="12.75">
      <c r="A31" s="5"/>
      <c r="B31" s="6" t="s">
        <v>22</v>
      </c>
      <c r="C31" s="7"/>
      <c r="D31" s="7"/>
      <c r="E31" s="7"/>
      <c r="F31" s="7"/>
      <c r="G31" s="8"/>
    </row>
    <row r="32" spans="1:6" s="26" customFormat="1" ht="12.75">
      <c r="A32" s="23"/>
      <c r="B32" s="24"/>
      <c r="C32" s="25"/>
      <c r="D32" s="25"/>
      <c r="E32" s="25"/>
      <c r="F32" s="25"/>
    </row>
    <row r="33" spans="1:7" ht="12.75">
      <c r="A33" s="9">
        <v>1050</v>
      </c>
      <c r="B33" s="10" t="s">
        <v>12</v>
      </c>
      <c r="C33" s="11">
        <f>'[6]Department Budget'!$E$8</f>
        <v>87395</v>
      </c>
      <c r="D33" s="11">
        <f>'[6]Department Budget'!$F$8</f>
        <v>91110</v>
      </c>
      <c r="E33" s="11">
        <f>'[6]Department Budget'!$G$8</f>
        <v>91110</v>
      </c>
      <c r="F33" s="27"/>
      <c r="G33" s="12">
        <f>(E33/C33)-1</f>
        <v>0.04250815264031127</v>
      </c>
    </row>
    <row r="34" spans="1:7" ht="12.75">
      <c r="A34" s="9">
        <v>1051</v>
      </c>
      <c r="B34" s="10" t="s">
        <v>16</v>
      </c>
      <c r="C34" s="11">
        <f>'[6]Department Budget'!$E$9</f>
        <v>44067</v>
      </c>
      <c r="D34" s="11">
        <f>'[6]Department Budget'!$F$9</f>
        <v>44067</v>
      </c>
      <c r="E34" s="11">
        <f>'[6]Department Budget'!$G$9</f>
        <v>44067</v>
      </c>
      <c r="F34" s="11"/>
      <c r="G34" s="12">
        <f>(E34/C34)-1</f>
        <v>0</v>
      </c>
    </row>
    <row r="35" spans="1:7" ht="13.5" thickBot="1">
      <c r="A35" s="13"/>
      <c r="B35" s="13"/>
      <c r="C35" s="14"/>
      <c r="D35" s="14"/>
      <c r="E35" s="14"/>
      <c r="F35" s="14"/>
      <c r="G35" s="15"/>
    </row>
    <row r="36" spans="1:7" ht="12.75">
      <c r="A36" s="16"/>
      <c r="B36" s="16"/>
      <c r="C36" s="17"/>
      <c r="D36" s="17"/>
      <c r="E36" s="17"/>
      <c r="F36" s="17"/>
      <c r="G36" s="12"/>
    </row>
    <row r="37" spans="1:7" ht="12.75">
      <c r="A37" s="18"/>
      <c r="B37" s="19" t="s">
        <v>14</v>
      </c>
      <c r="C37" s="20">
        <f>SUM(C33:C35)</f>
        <v>131462</v>
      </c>
      <c r="D37" s="20">
        <f>SUM(D33:D35)</f>
        <v>135177</v>
      </c>
      <c r="E37" s="20">
        <f>SUM(E33:E35)</f>
        <v>135177</v>
      </c>
      <c r="F37" s="20">
        <f>SUM(F33:F35)</f>
        <v>0</v>
      </c>
      <c r="G37" s="12">
        <f>(E37/C37)-1</f>
        <v>0.02825911670292558</v>
      </c>
    </row>
    <row r="39" spans="1:7" ht="12.75">
      <c r="A39" s="5"/>
      <c r="B39" s="6" t="s">
        <v>23</v>
      </c>
      <c r="C39" s="7"/>
      <c r="D39" s="7"/>
      <c r="E39" s="7"/>
      <c r="F39" s="7"/>
      <c r="G39" s="8"/>
    </row>
    <row r="40" spans="1:6" s="26" customFormat="1" ht="12.75">
      <c r="A40" s="23"/>
      <c r="B40" s="24"/>
      <c r="C40" s="25"/>
      <c r="D40" s="25"/>
      <c r="E40" s="25"/>
      <c r="F40" s="25"/>
    </row>
    <row r="41" spans="1:7" ht="12.75">
      <c r="A41" s="9">
        <v>1060</v>
      </c>
      <c r="B41" s="10" t="s">
        <v>12</v>
      </c>
      <c r="C41" s="11">
        <f>'[7]Department Budget'!$E$8</f>
        <v>85325</v>
      </c>
      <c r="D41" s="11">
        <f>'[7]Department Budget'!$F$8</f>
        <v>72000</v>
      </c>
      <c r="E41" s="11">
        <f>'[7]Department Budget'!$G$8</f>
        <v>72000</v>
      </c>
      <c r="F41" s="27"/>
      <c r="G41" s="12">
        <f>(E41/C41)-1</f>
        <v>-0.15616759449164963</v>
      </c>
    </row>
    <row r="42" spans="1:7" ht="12.75">
      <c r="A42" s="9">
        <v>1061</v>
      </c>
      <c r="B42" s="10" t="s">
        <v>16</v>
      </c>
      <c r="C42" s="11">
        <f>'[7]Department Budget'!$E$9</f>
        <v>52782</v>
      </c>
      <c r="D42" s="11">
        <f>'[7]Department Budget'!$F$9</f>
        <v>50316</v>
      </c>
      <c r="E42" s="11">
        <f>'[7]Department Budget'!$G$9</f>
        <v>50316</v>
      </c>
      <c r="F42" s="11"/>
      <c r="G42" s="12">
        <f>(E42/C42)-1</f>
        <v>-0.04672047288848469</v>
      </c>
    </row>
    <row r="43" spans="1:7" ht="13.5" thickBot="1">
      <c r="A43" s="13"/>
      <c r="B43" s="13"/>
      <c r="C43" s="14"/>
      <c r="D43" s="14"/>
      <c r="E43" s="14"/>
      <c r="F43" s="14"/>
      <c r="G43" s="15"/>
    </row>
    <row r="44" spans="1:7" ht="12.75">
      <c r="A44" s="16"/>
      <c r="B44" s="16"/>
      <c r="C44" s="17"/>
      <c r="D44" s="17"/>
      <c r="E44" s="17"/>
      <c r="F44" s="17"/>
      <c r="G44" s="12"/>
    </row>
    <row r="45" spans="1:7" ht="12.75">
      <c r="A45" s="18"/>
      <c r="B45" s="19" t="s">
        <v>14</v>
      </c>
      <c r="C45" s="20">
        <f>SUM(C41:C43)</f>
        <v>138107</v>
      </c>
      <c r="D45" s="20">
        <f>SUM(D41:D43)</f>
        <v>122316</v>
      </c>
      <c r="E45" s="20">
        <f>SUM(E41:E43)</f>
        <v>122316</v>
      </c>
      <c r="F45" s="20">
        <f>SUM(F41:F43)</f>
        <v>0</v>
      </c>
      <c r="G45" s="12">
        <f>(E45/C45)-1</f>
        <v>-0.11433888217107024</v>
      </c>
    </row>
    <row r="47" spans="1:7" ht="12.75">
      <c r="A47" s="5"/>
      <c r="B47" s="6" t="s">
        <v>25</v>
      </c>
      <c r="C47" s="7"/>
      <c r="D47" s="7"/>
      <c r="E47" s="7"/>
      <c r="F47" s="7"/>
      <c r="G47" s="8"/>
    </row>
    <row r="48" spans="1:6" s="26" customFormat="1" ht="12.75">
      <c r="A48" s="23"/>
      <c r="B48" s="24"/>
      <c r="C48" s="25"/>
      <c r="D48" s="25"/>
      <c r="E48" s="25"/>
      <c r="F48" s="25"/>
    </row>
    <row r="49" spans="1:7" ht="12.75">
      <c r="A49" s="9">
        <v>1070</v>
      </c>
      <c r="B49" s="10" t="s">
        <v>12</v>
      </c>
      <c r="C49" s="11">
        <f>'[8]Department Budget'!$E$8</f>
        <v>84966</v>
      </c>
      <c r="D49" s="11">
        <f>'[8]Department Budget'!$F$8</f>
        <v>84125</v>
      </c>
      <c r="E49" s="11">
        <f>'[8]Department Budget'!$G$8</f>
        <v>84125</v>
      </c>
      <c r="F49" s="27"/>
      <c r="G49" s="12">
        <f>(E49/C49)-1</f>
        <v>-0.00989807687780997</v>
      </c>
    </row>
    <row r="50" spans="1:7" ht="12.75">
      <c r="A50" s="9">
        <v>1071</v>
      </c>
      <c r="B50" s="10" t="s">
        <v>16</v>
      </c>
      <c r="C50" s="11">
        <f>'[8]Department Budget'!$E$9</f>
        <v>104658</v>
      </c>
      <c r="D50" s="11">
        <f>'[8]Department Budget'!$F$9</f>
        <v>104658</v>
      </c>
      <c r="E50" s="11">
        <f>'[8]Department Budget'!$G$9</f>
        <v>104658</v>
      </c>
      <c r="F50" s="11"/>
      <c r="G50" s="12">
        <f>(E50/C50)-1</f>
        <v>0</v>
      </c>
    </row>
    <row r="51" spans="1:7" ht="13.5" thickBot="1">
      <c r="A51" s="13"/>
      <c r="B51" s="13"/>
      <c r="C51" s="14"/>
      <c r="D51" s="14"/>
      <c r="E51" s="14"/>
      <c r="F51" s="14"/>
      <c r="G51" s="15"/>
    </row>
    <row r="52" spans="1:7" ht="12.75">
      <c r="A52" s="16"/>
      <c r="B52" s="16"/>
      <c r="C52" s="17"/>
      <c r="D52" s="17"/>
      <c r="E52" s="17"/>
      <c r="F52" s="17"/>
      <c r="G52" s="12"/>
    </row>
    <row r="53" spans="1:7" ht="12.75">
      <c r="A53" s="18"/>
      <c r="B53" s="19" t="s">
        <v>14</v>
      </c>
      <c r="C53" s="20">
        <f>SUM(C49:C51)</f>
        <v>189624</v>
      </c>
      <c r="D53" s="20">
        <f>SUM(D49:D51)</f>
        <v>188783</v>
      </c>
      <c r="E53" s="20">
        <f>SUM(E49:E51)</f>
        <v>188783</v>
      </c>
      <c r="F53" s="20">
        <f>SUM(F49:F51)</f>
        <v>0</v>
      </c>
      <c r="G53" s="12">
        <f>(E53/C53)-1</f>
        <v>-0.004435092604311741</v>
      </c>
    </row>
    <row r="56" spans="1:7" ht="12.75">
      <c r="A56" s="5"/>
      <c r="B56" s="6" t="s">
        <v>149</v>
      </c>
      <c r="C56" s="7"/>
      <c r="D56" s="7"/>
      <c r="E56" s="7"/>
      <c r="F56" s="7"/>
      <c r="G56" s="8"/>
    </row>
    <row r="57" spans="1:7" ht="12.75">
      <c r="A57" s="23"/>
      <c r="B57" s="24"/>
      <c r="C57" s="25"/>
      <c r="D57" s="25"/>
      <c r="E57" s="25"/>
      <c r="F57" s="25"/>
      <c r="G57" s="26"/>
    </row>
    <row r="58" spans="1:7" ht="12.75">
      <c r="A58" s="9">
        <v>1090</v>
      </c>
      <c r="B58" s="10" t="s">
        <v>29</v>
      </c>
      <c r="C58" s="11">
        <f>'[10]Department Budget'!$E$8</f>
        <v>75412</v>
      </c>
      <c r="D58" s="11">
        <f>'[10]Department Budget'!$F$8</f>
        <v>75412</v>
      </c>
      <c r="E58" s="11">
        <f>'[10]Department Budget'!$G$8</f>
        <v>75412</v>
      </c>
      <c r="F58" s="11"/>
      <c r="G58" s="12">
        <f>(E58/C58)-1</f>
        <v>0</v>
      </c>
    </row>
    <row r="59" spans="1:7" ht="13.5" thickBot="1">
      <c r="A59" s="13"/>
      <c r="B59" s="13"/>
      <c r="C59" s="14"/>
      <c r="D59" s="14"/>
      <c r="E59" s="14"/>
      <c r="F59" s="14"/>
      <c r="G59" s="15"/>
    </row>
    <row r="60" spans="1:7" ht="12.75">
      <c r="A60" s="16"/>
      <c r="B60" s="16"/>
      <c r="C60" s="17"/>
      <c r="D60" s="17"/>
      <c r="E60" s="17"/>
      <c r="F60" s="17"/>
      <c r="G60" s="12"/>
    </row>
    <row r="61" spans="1:7" ht="12.75">
      <c r="A61" s="18"/>
      <c r="B61" s="19" t="s">
        <v>14</v>
      </c>
      <c r="C61" s="20">
        <f>SUM(C58:C59)</f>
        <v>75412</v>
      </c>
      <c r="D61" s="20">
        <f>SUM(D58:D59)</f>
        <v>75412</v>
      </c>
      <c r="E61" s="20">
        <f>SUM(E58:E59)</f>
        <v>75412</v>
      </c>
      <c r="F61" s="20">
        <f>SUM(F58:F59)</f>
        <v>0</v>
      </c>
      <c r="G61" s="12">
        <f>(E61/C61)-1</f>
        <v>0</v>
      </c>
    </row>
    <row r="63" spans="1:7" ht="12.75">
      <c r="A63" s="5"/>
      <c r="B63" s="6" t="s">
        <v>150</v>
      </c>
      <c r="C63" s="7"/>
      <c r="D63" s="7"/>
      <c r="E63" s="7"/>
      <c r="F63" s="7"/>
      <c r="G63" s="8"/>
    </row>
    <row r="64" spans="1:7" ht="12.75">
      <c r="A64" s="23"/>
      <c r="B64" s="24"/>
      <c r="C64" s="25"/>
      <c r="D64" s="25"/>
      <c r="E64" s="25"/>
      <c r="F64" s="25"/>
      <c r="G64" s="26"/>
    </row>
    <row r="65" spans="1:7" ht="12.75">
      <c r="A65" s="9">
        <v>1100</v>
      </c>
      <c r="B65" s="10" t="s">
        <v>29</v>
      </c>
      <c r="C65" s="11">
        <f>'[11]Department Budget'!$E$8</f>
        <v>104888</v>
      </c>
      <c r="D65" s="11">
        <f>'[11]Department Budget'!$F$8</f>
        <v>104888</v>
      </c>
      <c r="E65" s="11">
        <f>'[11]Department Budget'!$G$8</f>
        <v>104888</v>
      </c>
      <c r="F65" s="11"/>
      <c r="G65" s="12">
        <f>(E65/C65)-1</f>
        <v>0</v>
      </c>
    </row>
    <row r="66" spans="1:7" ht="12.75">
      <c r="A66" s="9">
        <v>1101</v>
      </c>
      <c r="B66" s="10" t="s">
        <v>16</v>
      </c>
      <c r="C66" s="11">
        <f>'[11]Department Budget'!$E$9</f>
        <v>48254</v>
      </c>
      <c r="D66" s="11">
        <f>'[11]Department Budget'!$F$9</f>
        <v>54288</v>
      </c>
      <c r="E66" s="11">
        <f>'[11]Department Budget'!$G$9</f>
        <v>54288</v>
      </c>
      <c r="F66" s="11"/>
      <c r="G66" s="12">
        <f>(E66/C66)-1</f>
        <v>0.1250466282587972</v>
      </c>
    </row>
    <row r="67" spans="1:7" ht="13.5" thickBot="1">
      <c r="A67" s="13"/>
      <c r="B67" s="13"/>
      <c r="C67" s="14"/>
      <c r="D67" s="14"/>
      <c r="E67" s="14"/>
      <c r="F67" s="14"/>
      <c r="G67" s="15"/>
    </row>
    <row r="68" spans="1:7" ht="12.75">
      <c r="A68" s="16"/>
      <c r="B68" s="16"/>
      <c r="C68" s="17"/>
      <c r="D68" s="17"/>
      <c r="E68" s="17"/>
      <c r="F68" s="17"/>
      <c r="G68" s="12"/>
    </row>
    <row r="69" spans="1:7" ht="12.75">
      <c r="A69" s="18"/>
      <c r="B69" s="19" t="s">
        <v>14</v>
      </c>
      <c r="C69" s="20">
        <f>SUM(C65:C67)</f>
        <v>153142</v>
      </c>
      <c r="D69" s="20">
        <f>SUM(D65:D67)</f>
        <v>159176</v>
      </c>
      <c r="E69" s="20">
        <f>SUM(E65:E67)</f>
        <v>159176</v>
      </c>
      <c r="F69" s="20">
        <f>SUM(F65:F67)</f>
        <v>0</v>
      </c>
      <c r="G69" s="12">
        <f>(E69/C69)-1</f>
        <v>0.03940133993287276</v>
      </c>
    </row>
    <row r="71" spans="1:7" ht="12.75">
      <c r="A71" s="5"/>
      <c r="B71" s="6" t="s">
        <v>31</v>
      </c>
      <c r="C71" s="7"/>
      <c r="D71" s="7"/>
      <c r="E71" s="7"/>
      <c r="F71" s="7"/>
      <c r="G71" s="8"/>
    </row>
    <row r="72" spans="1:7" ht="12.75">
      <c r="A72" s="23"/>
      <c r="B72" s="24"/>
      <c r="C72" s="25"/>
      <c r="D72" s="25"/>
      <c r="E72" s="25"/>
      <c r="F72" s="25"/>
      <c r="G72" s="26"/>
    </row>
    <row r="73" spans="1:7" ht="12.75">
      <c r="A73" s="9">
        <v>1130</v>
      </c>
      <c r="B73" s="10" t="s">
        <v>12</v>
      </c>
      <c r="C73" s="11">
        <f>'[13]Department Budget'!$E$8</f>
        <v>80689</v>
      </c>
      <c r="D73" s="11">
        <f>'[13]Department Budget'!$F$8</f>
        <v>83936</v>
      </c>
      <c r="E73" s="11">
        <f>'[13]Department Budget'!$G$8</f>
        <v>83936</v>
      </c>
      <c r="F73" s="27"/>
      <c r="G73" s="12">
        <f>(E73/C73)-1</f>
        <v>0.04024092503315191</v>
      </c>
    </row>
    <row r="74" spans="1:7" ht="12.75">
      <c r="A74" s="9">
        <v>1131</v>
      </c>
      <c r="B74" s="10" t="s">
        <v>16</v>
      </c>
      <c r="C74" s="11">
        <f>'[13]Department Budget'!$E$9</f>
        <v>58589</v>
      </c>
      <c r="D74" s="11">
        <f>'[13]Department Budget'!$F$9</f>
        <v>58731</v>
      </c>
      <c r="E74" s="11">
        <f>'[13]Department Budget'!$G$9</f>
        <v>58731</v>
      </c>
      <c r="F74" s="11"/>
      <c r="G74" s="12">
        <f>(E74/C74)-1</f>
        <v>0.0024236631449590096</v>
      </c>
    </row>
    <row r="75" spans="1:7" ht="13.5" thickBot="1">
      <c r="A75" s="13"/>
      <c r="B75" s="13"/>
      <c r="C75" s="14"/>
      <c r="D75" s="14"/>
      <c r="E75" s="14"/>
      <c r="F75" s="14"/>
      <c r="G75" s="15"/>
    </row>
    <row r="76" spans="1:7" ht="12.75">
      <c r="A76" s="16"/>
      <c r="B76" s="16"/>
      <c r="C76" s="17"/>
      <c r="D76" s="17"/>
      <c r="E76" s="17"/>
      <c r="F76" s="17"/>
      <c r="G76" s="12"/>
    </row>
    <row r="77" spans="1:7" ht="12.75">
      <c r="A77" s="18"/>
      <c r="B77" s="19" t="s">
        <v>14</v>
      </c>
      <c r="C77" s="20">
        <f>SUM(C73:C75)</f>
        <v>139278</v>
      </c>
      <c r="D77" s="20">
        <f>SUM(D73:D75)</f>
        <v>142667</v>
      </c>
      <c r="E77" s="20">
        <f>SUM(E73:E75)</f>
        <v>142667</v>
      </c>
      <c r="F77" s="20">
        <f>SUM(F73:F75)</f>
        <v>0</v>
      </c>
      <c r="G77" s="12">
        <f>(E77/C77)-1</f>
        <v>0.02433262970461958</v>
      </c>
    </row>
    <row r="79" spans="1:7" ht="12.75">
      <c r="A79" s="5"/>
      <c r="B79" s="6" t="s">
        <v>119</v>
      </c>
      <c r="C79" s="7"/>
      <c r="D79" s="7"/>
      <c r="E79" s="7"/>
      <c r="F79" s="7"/>
      <c r="G79" s="8"/>
    </row>
    <row r="80" spans="1:7" ht="12.75">
      <c r="A80" s="23"/>
      <c r="B80" s="24"/>
      <c r="C80" s="25"/>
      <c r="D80" s="25"/>
      <c r="E80" s="25"/>
      <c r="F80" s="25"/>
      <c r="G80" s="26"/>
    </row>
    <row r="81" spans="1:7" ht="12.75">
      <c r="A81" s="9">
        <v>1140</v>
      </c>
      <c r="B81" s="10" t="s">
        <v>32</v>
      </c>
      <c r="C81" s="11">
        <f>'[14]Department Budget'!$E$8</f>
        <v>5408</v>
      </c>
      <c r="D81" s="11">
        <f>'[14]Department Budget'!$F$8</f>
        <v>14346</v>
      </c>
      <c r="E81" s="11">
        <f>'[14]Department Budget'!$G$8</f>
        <v>14346</v>
      </c>
      <c r="F81" s="2"/>
      <c r="G81" s="12">
        <f>(E81/C81)-1</f>
        <v>1.6527366863905324</v>
      </c>
    </row>
    <row r="82" spans="1:7" ht="13.5" thickBot="1">
      <c r="A82" s="13"/>
      <c r="B82" s="13"/>
      <c r="C82" s="14"/>
      <c r="D82" s="14"/>
      <c r="E82" s="14"/>
      <c r="F82" s="14"/>
      <c r="G82" s="15"/>
    </row>
    <row r="83" spans="1:7" ht="12.75">
      <c r="A83" s="16"/>
      <c r="B83" s="16"/>
      <c r="C83" s="17"/>
      <c r="D83" s="17"/>
      <c r="E83" s="17"/>
      <c r="F83" s="17"/>
      <c r="G83" s="12"/>
    </row>
    <row r="84" spans="1:7" ht="12.75">
      <c r="A84" s="18"/>
      <c r="B84" s="19" t="s">
        <v>14</v>
      </c>
      <c r="C84" s="20">
        <f>SUM(C81:C82)</f>
        <v>5408</v>
      </c>
      <c r="D84" s="20">
        <f>SUM(D81:D82)</f>
        <v>14346</v>
      </c>
      <c r="E84" s="20">
        <f>SUM(E81:E82)</f>
        <v>14346</v>
      </c>
      <c r="F84" s="20">
        <f>SUM(F81:F82)</f>
        <v>0</v>
      </c>
      <c r="G84" s="12">
        <f>(E84/C84)-1</f>
        <v>1.6527366863905324</v>
      </c>
    </row>
    <row r="87" spans="1:7" s="33" customFormat="1" ht="15.75">
      <c r="A87" s="33" t="s">
        <v>47</v>
      </c>
      <c r="C87" s="39">
        <f>SUM(C13+C21+C29+C37+C45+C53+C61+C69+C77+C84)</f>
        <v>1143870</v>
      </c>
      <c r="D87" s="39">
        <f>SUM(D13+D21+D29+D37+D45+D53+D61+D69+D77+D84)</f>
        <v>1154134</v>
      </c>
      <c r="E87" s="39">
        <f>SUM(E13+E21+E29+E37+E45+E53+E61+E69+E77+E84)</f>
        <v>1154134</v>
      </c>
      <c r="F87" s="39" t="e">
        <f>SUM(F13+F21+F29+#REF!+F37+F45+F53+#REF!+F61+F69+#REF!+F77+F84+#REF!+#REF!+#REF!+#REF!)</f>
        <v>#REF!</v>
      </c>
      <c r="G87" s="12">
        <f>(E87/C87)-1</f>
        <v>0.008973047636532172</v>
      </c>
    </row>
    <row r="90" ht="12.75">
      <c r="B90" s="35" t="s">
        <v>138</v>
      </c>
    </row>
    <row r="93" spans="1:7" ht="12.75">
      <c r="A93" s="5"/>
      <c r="B93" s="6" t="s">
        <v>35</v>
      </c>
      <c r="C93" s="7"/>
      <c r="D93" s="7"/>
      <c r="E93" s="7"/>
      <c r="F93" s="7"/>
      <c r="G93" s="8"/>
    </row>
    <row r="94" spans="1:7" ht="12.75">
      <c r="A94" s="23"/>
      <c r="B94" s="24"/>
      <c r="C94" s="25"/>
      <c r="D94" s="25"/>
      <c r="E94" s="25"/>
      <c r="F94" s="25"/>
      <c r="G94" s="26"/>
    </row>
    <row r="95" spans="1:7" ht="12.75">
      <c r="A95" s="9">
        <v>1200</v>
      </c>
      <c r="B95" s="10" t="s">
        <v>29</v>
      </c>
      <c r="C95" s="11">
        <f>'[19]Department Budget'!$E$8</f>
        <v>68789</v>
      </c>
      <c r="D95" s="11">
        <f>'[19]Department Budget'!$F$8</f>
        <v>63240</v>
      </c>
      <c r="E95" s="11">
        <f>'[19]Department Budget'!$G$8</f>
        <v>63240</v>
      </c>
      <c r="F95" s="27"/>
      <c r="G95" s="12">
        <f>(E95/C95)-1</f>
        <v>-0.08066696710229837</v>
      </c>
    </row>
    <row r="96" spans="1:7" ht="12.75">
      <c r="A96" s="9">
        <v>1201</v>
      </c>
      <c r="B96" s="10" t="s">
        <v>16</v>
      </c>
      <c r="C96" s="11">
        <f>'[19]Department Budget'!$E$9</f>
        <v>0</v>
      </c>
      <c r="D96" s="11">
        <f>'[19]Department Budget'!$F$9</f>
        <v>0</v>
      </c>
      <c r="E96" s="11">
        <f>'[19]Department Budget'!$G$9</f>
        <v>0</v>
      </c>
      <c r="F96" s="11"/>
      <c r="G96" s="12">
        <v>0</v>
      </c>
    </row>
    <row r="97" spans="1:7" ht="13.5" thickBot="1">
      <c r="A97" s="13"/>
      <c r="B97" s="13"/>
      <c r="C97" s="14"/>
      <c r="D97" s="14"/>
      <c r="E97" s="14"/>
      <c r="F97" s="14"/>
      <c r="G97" s="15"/>
    </row>
    <row r="98" spans="1:7" ht="12.75">
      <c r="A98" s="16"/>
      <c r="B98" s="16"/>
      <c r="C98" s="17"/>
      <c r="D98" s="17"/>
      <c r="E98" s="17"/>
      <c r="F98" s="17"/>
      <c r="G98" s="12"/>
    </row>
    <row r="99" spans="1:7" ht="12.75">
      <c r="A99" s="18"/>
      <c r="B99" s="19" t="s">
        <v>14</v>
      </c>
      <c r="C99" s="20">
        <f>SUM(C95:C97)</f>
        <v>68789</v>
      </c>
      <c r="D99" s="20">
        <f>SUM(D95:D97)</f>
        <v>63240</v>
      </c>
      <c r="E99" s="20">
        <f>SUM(E95:E97)</f>
        <v>63240</v>
      </c>
      <c r="F99" s="20">
        <f>SUM(F95:F97)</f>
        <v>0</v>
      </c>
      <c r="G99" s="12">
        <f>(E99/C99)-1</f>
        <v>-0.08066696710229837</v>
      </c>
    </row>
    <row r="101" spans="1:7" ht="12.75">
      <c r="A101" s="5"/>
      <c r="B101" s="6" t="s">
        <v>37</v>
      </c>
      <c r="C101" s="7"/>
      <c r="D101" s="7"/>
      <c r="E101" s="7"/>
      <c r="F101" s="7"/>
      <c r="G101" s="8"/>
    </row>
    <row r="102" spans="1:7" ht="12.75">
      <c r="A102" s="23"/>
      <c r="B102" s="24"/>
      <c r="C102" s="25"/>
      <c r="D102" s="25"/>
      <c r="E102" s="25"/>
      <c r="F102" s="25"/>
      <c r="G102" s="26"/>
    </row>
    <row r="103" spans="1:7" ht="12.75">
      <c r="A103" s="9">
        <v>1210</v>
      </c>
      <c r="B103" s="10" t="s">
        <v>12</v>
      </c>
      <c r="C103" s="11">
        <f>'[20]Department Budget'!$E$8</f>
        <v>82192</v>
      </c>
      <c r="D103" s="11">
        <f>'[20]Department Budget'!$F$8</f>
        <v>76500</v>
      </c>
      <c r="E103" s="11">
        <f>'[20]Department Budget'!$G$8</f>
        <v>76500</v>
      </c>
      <c r="F103" s="27"/>
      <c r="G103" s="12">
        <f>(E103/C103)-1</f>
        <v>-0.0692524819933813</v>
      </c>
    </row>
    <row r="104" spans="1:7" ht="12.75">
      <c r="A104" s="10">
        <v>1211</v>
      </c>
      <c r="B104" s="10" t="s">
        <v>16</v>
      </c>
      <c r="C104" s="11">
        <f>'[20]Department Budget'!$E$9</f>
        <v>0</v>
      </c>
      <c r="D104" s="11">
        <f>'[20]Department Budget'!$F$9</f>
        <v>0</v>
      </c>
      <c r="E104" s="11">
        <f>'[20]Department Budget'!$G$9</f>
        <v>0</v>
      </c>
      <c r="F104" s="11"/>
      <c r="G104" s="12">
        <v>0</v>
      </c>
    </row>
    <row r="105" spans="1:7" ht="13.5" thickBot="1">
      <c r="A105" s="13"/>
      <c r="B105" s="13"/>
      <c r="C105" s="14"/>
      <c r="D105" s="14"/>
      <c r="E105" s="14"/>
      <c r="F105" s="14"/>
      <c r="G105" s="15"/>
    </row>
    <row r="106" spans="1:11" ht="12.75">
      <c r="A106" s="16"/>
      <c r="B106" s="16"/>
      <c r="C106" s="17"/>
      <c r="D106" s="17"/>
      <c r="E106" s="17"/>
      <c r="F106" s="17"/>
      <c r="G106" s="12"/>
      <c r="K106" s="26"/>
    </row>
    <row r="107" spans="1:11" ht="12.75">
      <c r="A107" s="18"/>
      <c r="B107" s="19" t="s">
        <v>14</v>
      </c>
      <c r="C107" s="20">
        <f>SUM(C103:C105)</f>
        <v>82192</v>
      </c>
      <c r="D107" s="20">
        <f>SUM(D103:D105)</f>
        <v>76500</v>
      </c>
      <c r="E107" s="20">
        <f>SUM(E103:E105)</f>
        <v>76500</v>
      </c>
      <c r="F107" s="20">
        <f>SUM(F103:F105)</f>
        <v>0</v>
      </c>
      <c r="G107" s="12">
        <f>(E107/C107)-1</f>
        <v>-0.0692524819933813</v>
      </c>
      <c r="K107" s="26"/>
    </row>
    <row r="108" ht="12.75">
      <c r="K108" s="26"/>
    </row>
    <row r="109" spans="1:11" ht="12.75">
      <c r="A109" s="5"/>
      <c r="B109" s="6" t="s">
        <v>40</v>
      </c>
      <c r="C109" s="7"/>
      <c r="D109" s="7"/>
      <c r="E109" s="7"/>
      <c r="F109" s="7"/>
      <c r="G109" s="8"/>
      <c r="K109" s="26"/>
    </row>
    <row r="110" spans="1:11" ht="12.75">
      <c r="A110" s="23"/>
      <c r="B110" s="24"/>
      <c r="C110" s="25"/>
      <c r="D110" s="25"/>
      <c r="E110" s="25"/>
      <c r="F110" s="25"/>
      <c r="G110" s="26"/>
      <c r="K110" s="26"/>
    </row>
    <row r="111" spans="1:11" ht="12.75">
      <c r="A111" s="9">
        <v>1220</v>
      </c>
      <c r="B111" s="10" t="s">
        <v>16</v>
      </c>
      <c r="C111" s="11">
        <f>'[21]Department Budget'!$E$8</f>
        <v>19285</v>
      </c>
      <c r="D111" s="11">
        <f>'[21]Department Budget'!$F$8</f>
        <v>19285</v>
      </c>
      <c r="E111" s="11">
        <f>'[21]Department Budget'!$G$8</f>
        <v>19285</v>
      </c>
      <c r="F111" s="11"/>
      <c r="G111" s="12">
        <f>(E111/C111)-1</f>
        <v>0</v>
      </c>
      <c r="K111" s="26"/>
    </row>
    <row r="112" spans="1:7" ht="13.5" thickBot="1">
      <c r="A112" s="13"/>
      <c r="B112" s="13"/>
      <c r="C112" s="14"/>
      <c r="D112" s="14"/>
      <c r="E112" s="14"/>
      <c r="F112" s="14"/>
      <c r="G112" s="15"/>
    </row>
    <row r="113" spans="1:7" ht="12.75">
      <c r="A113" s="16"/>
      <c r="B113" s="16"/>
      <c r="C113" s="17"/>
      <c r="D113" s="17"/>
      <c r="E113" s="17"/>
      <c r="F113" s="17"/>
      <c r="G113" s="12"/>
    </row>
    <row r="114" spans="1:7" ht="12.75">
      <c r="A114" s="18"/>
      <c r="B114" s="19" t="s">
        <v>14</v>
      </c>
      <c r="C114" s="20">
        <f>SUM(C111:C111)</f>
        <v>19285</v>
      </c>
      <c r="D114" s="20">
        <f>SUM(D111:D111)</f>
        <v>19285</v>
      </c>
      <c r="E114" s="20">
        <f>SUM(E111:E111)</f>
        <v>19285</v>
      </c>
      <c r="F114" s="20">
        <f>SUM(F111:F111)</f>
        <v>0</v>
      </c>
      <c r="G114" s="12">
        <f>(E114/C114)-1</f>
        <v>0</v>
      </c>
    </row>
    <row r="116" spans="1:7" ht="12.75">
      <c r="A116" s="5"/>
      <c r="B116" s="6" t="s">
        <v>55</v>
      </c>
      <c r="C116" s="7"/>
      <c r="D116" s="7"/>
      <c r="E116" s="7"/>
      <c r="F116" s="7"/>
      <c r="G116" s="8"/>
    </row>
    <row r="117" spans="1:7" ht="12.75">
      <c r="A117" s="23"/>
      <c r="B117" s="24"/>
      <c r="C117" s="25"/>
      <c r="D117" s="25"/>
      <c r="E117" s="25"/>
      <c r="F117" s="25"/>
      <c r="G117" s="26"/>
    </row>
    <row r="118" spans="1:7" ht="12.75">
      <c r="A118" s="9">
        <v>1240</v>
      </c>
      <c r="B118" s="10" t="s">
        <v>12</v>
      </c>
      <c r="C118" s="11">
        <f>'[22]Department Budget'!$E$8</f>
        <v>84966</v>
      </c>
      <c r="D118" s="11">
        <f>'[22]Department Budget'!$F$8</f>
        <v>84125</v>
      </c>
      <c r="E118" s="11">
        <f>'[22]Department Budget'!$G$8</f>
        <v>84125</v>
      </c>
      <c r="F118" s="27"/>
      <c r="G118" s="12">
        <f>(E118/C118)-1</f>
        <v>-0.00989807687780997</v>
      </c>
    </row>
    <row r="119" spans="1:7" ht="12.75">
      <c r="A119" s="9">
        <v>1241</v>
      </c>
      <c r="B119" s="10" t="s">
        <v>16</v>
      </c>
      <c r="C119" s="11">
        <f>'[22]Department Budget'!$E$9</f>
        <v>61636</v>
      </c>
      <c r="D119" s="11">
        <f>'[22]Department Budget'!$F$9</f>
        <v>56949</v>
      </c>
      <c r="E119" s="11">
        <f>'[22]Department Budget'!$G$9</f>
        <v>56949</v>
      </c>
      <c r="F119" s="11"/>
      <c r="G119" s="12">
        <f>(E119/C119)-1</f>
        <v>-0.07604322149393217</v>
      </c>
    </row>
    <row r="120" spans="1:7" ht="13.5" thickBot="1">
      <c r="A120" s="13"/>
      <c r="B120" s="13"/>
      <c r="C120" s="14"/>
      <c r="D120" s="14"/>
      <c r="E120" s="14"/>
      <c r="F120" s="14"/>
      <c r="G120" s="15"/>
    </row>
    <row r="121" spans="1:7" ht="12.75">
      <c r="A121" s="16"/>
      <c r="B121" s="16"/>
      <c r="C121" s="17"/>
      <c r="D121" s="17"/>
      <c r="E121" s="17"/>
      <c r="F121" s="17"/>
      <c r="G121" s="12"/>
    </row>
    <row r="122" spans="1:7" ht="12.75">
      <c r="A122" s="18"/>
      <c r="B122" s="19" t="s">
        <v>14</v>
      </c>
      <c r="C122" s="20">
        <f>SUM(C118:C120)</f>
        <v>146602</v>
      </c>
      <c r="D122" s="20">
        <f>SUM(D118:D120)</f>
        <v>141074</v>
      </c>
      <c r="E122" s="20">
        <f>SUM(E118:E120)</f>
        <v>141074</v>
      </c>
      <c r="F122" s="20">
        <f>SUM(F118:F120)</f>
        <v>0</v>
      </c>
      <c r="G122" s="12">
        <f>(E122/C122)-1</f>
        <v>-0.037707534685747834</v>
      </c>
    </row>
    <row r="125" spans="1:7" ht="12.75">
      <c r="A125" s="5"/>
      <c r="B125" s="6" t="s">
        <v>56</v>
      </c>
      <c r="C125" s="7"/>
      <c r="D125" s="7"/>
      <c r="E125" s="7"/>
      <c r="F125" s="7"/>
      <c r="G125" s="8"/>
    </row>
    <row r="126" spans="1:7" ht="12.75">
      <c r="A126" s="9"/>
      <c r="B126" s="10"/>
      <c r="G126" s="12"/>
    </row>
    <row r="127" spans="1:7" ht="12.75">
      <c r="A127" s="9">
        <v>1250</v>
      </c>
      <c r="B127" s="10" t="s">
        <v>57</v>
      </c>
      <c r="C127" s="11">
        <f>'[23]Department Budget'!$E$8</f>
        <v>30000</v>
      </c>
      <c r="D127" s="11">
        <f>'[23]Department Budget'!$F$8</f>
        <v>30000</v>
      </c>
      <c r="E127" s="11">
        <f>'[23]Department Budget'!$G$8</f>
        <v>30000</v>
      </c>
      <c r="F127" s="2"/>
      <c r="G127" s="12">
        <f>(E127/C127)-1</f>
        <v>0</v>
      </c>
    </row>
    <row r="128" spans="1:7" ht="13.5" thickBot="1">
      <c r="A128" s="13"/>
      <c r="B128" s="13"/>
      <c r="C128" s="14"/>
      <c r="D128" s="14"/>
      <c r="E128" s="14"/>
      <c r="F128" s="14"/>
      <c r="G128" s="15"/>
    </row>
    <row r="129" spans="1:7" ht="12.75">
      <c r="A129" s="16"/>
      <c r="B129" s="16"/>
      <c r="C129" s="17"/>
      <c r="D129" s="17"/>
      <c r="E129" s="17"/>
      <c r="F129" s="17"/>
      <c r="G129" s="12"/>
    </row>
    <row r="130" spans="1:7" ht="12.75">
      <c r="A130" s="18"/>
      <c r="B130" s="19" t="s">
        <v>14</v>
      </c>
      <c r="C130" s="20">
        <f>SUM(C126:C128)</f>
        <v>30000</v>
      </c>
      <c r="D130" s="20">
        <f>SUM(D126:D128)</f>
        <v>30000</v>
      </c>
      <c r="E130" s="20">
        <f>SUM(E126:E128)</f>
        <v>30000</v>
      </c>
      <c r="F130" s="20">
        <f>SUM(F126:F128)</f>
        <v>0</v>
      </c>
      <c r="G130" s="12">
        <f>(E130/C130)-1</f>
        <v>0</v>
      </c>
    </row>
    <row r="131" spans="1:7" ht="12.75">
      <c r="A131" s="18"/>
      <c r="B131" s="19"/>
      <c r="C131" s="20"/>
      <c r="D131" s="20"/>
      <c r="E131" s="20"/>
      <c r="F131" s="20"/>
      <c r="G131" s="12"/>
    </row>
    <row r="132" spans="1:7" ht="12.75">
      <c r="A132" s="5"/>
      <c r="B132" s="6" t="s">
        <v>59</v>
      </c>
      <c r="C132" s="7"/>
      <c r="D132" s="7"/>
      <c r="E132" s="7"/>
      <c r="F132" s="7"/>
      <c r="G132" s="8"/>
    </row>
    <row r="133" spans="1:7" ht="12.75">
      <c r="A133" s="9"/>
      <c r="B133" s="10"/>
      <c r="G133" s="12"/>
    </row>
    <row r="134" spans="1:7" ht="12.75">
      <c r="A134" s="9">
        <v>1260</v>
      </c>
      <c r="B134" s="10" t="s">
        <v>32</v>
      </c>
      <c r="C134" s="11">
        <f>'[24]Department Budget'!$E$8</f>
        <v>1500</v>
      </c>
      <c r="D134" s="11">
        <f>'[24]Department Budget'!$F$8</f>
        <v>1500</v>
      </c>
      <c r="E134" s="11">
        <f>'[24]Department Budget'!$G$8</f>
        <v>1500</v>
      </c>
      <c r="F134" s="2"/>
      <c r="G134" s="12">
        <f>(E134/C134)-1</f>
        <v>0</v>
      </c>
    </row>
    <row r="135" spans="1:7" ht="13.5" thickBot="1">
      <c r="A135" s="13"/>
      <c r="B135" s="13"/>
      <c r="C135" s="14"/>
      <c r="D135" s="14"/>
      <c r="E135" s="14"/>
      <c r="F135" s="14"/>
      <c r="G135" s="15"/>
    </row>
    <row r="136" spans="1:7" ht="12.75">
      <c r="A136" s="16"/>
      <c r="B136" s="16"/>
      <c r="C136" s="17"/>
      <c r="D136" s="17"/>
      <c r="E136" s="17"/>
      <c r="F136" s="17"/>
      <c r="G136" s="12"/>
    </row>
    <row r="137" spans="1:7" ht="12.75">
      <c r="A137" s="18"/>
      <c r="B137" s="19" t="s">
        <v>14</v>
      </c>
      <c r="C137" s="20">
        <f>SUM(C133:C135)</f>
        <v>1500</v>
      </c>
      <c r="D137" s="20">
        <f>SUM(D133:D135)</f>
        <v>1500</v>
      </c>
      <c r="E137" s="20">
        <f>SUM(E133:E135)</f>
        <v>1500</v>
      </c>
      <c r="F137" s="20">
        <f>SUM(F133:F135)</f>
        <v>0</v>
      </c>
      <c r="G137" s="12">
        <f>(E137/C137)-1</f>
        <v>0</v>
      </c>
    </row>
    <row r="138" spans="1:7" ht="12.75">
      <c r="A138" s="18"/>
      <c r="B138" s="19"/>
      <c r="C138" s="20"/>
      <c r="D138" s="20"/>
      <c r="E138" s="20"/>
      <c r="F138" s="20"/>
      <c r="G138" s="12"/>
    </row>
    <row r="139" spans="1:7" ht="12.75">
      <c r="A139" s="18"/>
      <c r="B139" s="19"/>
      <c r="C139" s="20"/>
      <c r="D139" s="20"/>
      <c r="E139" s="20"/>
      <c r="F139" s="20"/>
      <c r="G139" s="12"/>
    </row>
    <row r="140" spans="1:7" ht="12.75">
      <c r="A140" s="5"/>
      <c r="B140" s="6" t="s">
        <v>83</v>
      </c>
      <c r="C140" s="7"/>
      <c r="D140" s="7"/>
      <c r="E140" s="7"/>
      <c r="F140" s="7"/>
      <c r="G140" s="8"/>
    </row>
    <row r="141" spans="1:7" ht="12.75">
      <c r="A141" s="9"/>
      <c r="B141" s="10"/>
      <c r="C141" s="27"/>
      <c r="D141" s="27"/>
      <c r="E141" s="27"/>
      <c r="F141" s="27"/>
      <c r="G141" s="12"/>
    </row>
    <row r="142" spans="1:7" ht="12.75">
      <c r="A142">
        <v>1270</v>
      </c>
      <c r="B142" s="10" t="s">
        <v>16</v>
      </c>
      <c r="C142" s="11">
        <f>'[25]Department Budget'!$E$8</f>
        <v>0</v>
      </c>
      <c r="D142" s="11">
        <f>'[25]Department Budget'!$F$8</f>
        <v>0</v>
      </c>
      <c r="E142" s="11">
        <f>'[25]Department Budget'!$G$8</f>
        <v>0</v>
      </c>
      <c r="F142" s="11"/>
      <c r="G142" s="12">
        <v>0</v>
      </c>
    </row>
    <row r="143" spans="1:7" ht="13.5" thickBot="1">
      <c r="A143" s="13"/>
      <c r="B143" s="13"/>
      <c r="C143" s="14"/>
      <c r="D143" s="14"/>
      <c r="E143" s="14"/>
      <c r="F143" s="14"/>
      <c r="G143" s="15"/>
    </row>
    <row r="144" spans="1:7" ht="12.75">
      <c r="A144" s="16"/>
      <c r="B144" s="16"/>
      <c r="C144" s="17"/>
      <c r="D144" s="17"/>
      <c r="E144" s="17"/>
      <c r="F144" s="17"/>
      <c r="G144" s="12"/>
    </row>
    <row r="145" spans="1:7" ht="12.75">
      <c r="A145" s="18"/>
      <c r="B145" s="19" t="s">
        <v>14</v>
      </c>
      <c r="C145" s="20">
        <f>SUM(C141:C143)</f>
        <v>0</v>
      </c>
      <c r="D145" s="20">
        <f>SUM(D141:D143)</f>
        <v>0</v>
      </c>
      <c r="E145" s="20">
        <f>SUM(E141:E143)</f>
        <v>0</v>
      </c>
      <c r="F145" s="20">
        <f>SUM(F141:F143)</f>
        <v>0</v>
      </c>
      <c r="G145" s="12">
        <v>0</v>
      </c>
    </row>
    <row r="146" spans="1:7" ht="12.75">
      <c r="A146" s="18"/>
      <c r="B146" s="19"/>
      <c r="C146" s="20"/>
      <c r="D146" s="20"/>
      <c r="E146" s="20"/>
      <c r="F146" s="20"/>
      <c r="G146" s="12"/>
    </row>
    <row r="147" spans="1:7" ht="12.75">
      <c r="A147" s="5"/>
      <c r="B147" s="6" t="s">
        <v>58</v>
      </c>
      <c r="C147" s="7"/>
      <c r="D147" s="7"/>
      <c r="E147" s="7"/>
      <c r="F147" s="7"/>
      <c r="G147" s="8"/>
    </row>
    <row r="148" spans="1:7" ht="12.75">
      <c r="A148" s="9"/>
      <c r="B148" s="10"/>
      <c r="G148" s="12"/>
    </row>
    <row r="149" spans="1:7" ht="12.75">
      <c r="A149" s="9">
        <v>1280</v>
      </c>
      <c r="B149" s="10" t="s">
        <v>57</v>
      </c>
      <c r="C149" s="11">
        <f>'[26]Department Budget'!$E$8</f>
        <v>3000</v>
      </c>
      <c r="D149" s="11">
        <f>'[26]Department Budget'!$F$8</f>
        <v>3200</v>
      </c>
      <c r="E149" s="11">
        <f>'[26]Department Budget'!$G$8</f>
        <v>3200</v>
      </c>
      <c r="F149" s="2"/>
      <c r="G149" s="12">
        <f>(E149/C149)-1</f>
        <v>0.06666666666666665</v>
      </c>
    </row>
    <row r="150" spans="1:7" ht="13.5" thickBot="1">
      <c r="A150" s="13"/>
      <c r="B150" s="13"/>
      <c r="C150" s="14"/>
      <c r="D150" s="14"/>
      <c r="E150" s="14"/>
      <c r="F150" s="14"/>
      <c r="G150" s="15"/>
    </row>
    <row r="151" spans="1:7" ht="12.75">
      <c r="A151" s="16"/>
      <c r="B151" s="16"/>
      <c r="C151" s="17"/>
      <c r="D151" s="17"/>
      <c r="E151" s="17"/>
      <c r="F151" s="17"/>
      <c r="G151" s="12"/>
    </row>
    <row r="152" spans="1:7" ht="12.75">
      <c r="A152" s="18"/>
      <c r="B152" s="19" t="s">
        <v>14</v>
      </c>
      <c r="C152" s="20">
        <f>SUM(C148:C150)</f>
        <v>3000</v>
      </c>
      <c r="D152" s="20">
        <f>SUM(D148:D150)</f>
        <v>3200</v>
      </c>
      <c r="E152" s="20">
        <f>SUM(E148:E150)</f>
        <v>3200</v>
      </c>
      <c r="F152" s="20">
        <f>SUM(F148:F150)</f>
        <v>0</v>
      </c>
      <c r="G152" s="12">
        <f>(E152/C152)-1</f>
        <v>0.06666666666666665</v>
      </c>
    </row>
    <row r="153" spans="1:7" ht="12.75">
      <c r="A153" s="18"/>
      <c r="B153" s="19"/>
      <c r="C153" s="20"/>
      <c r="D153" s="20"/>
      <c r="E153" s="20"/>
      <c r="F153" s="20"/>
      <c r="G153" s="12"/>
    </row>
    <row r="154" spans="1:7" ht="12.75">
      <c r="A154" s="18"/>
      <c r="B154" s="19"/>
      <c r="C154" s="20"/>
      <c r="D154" s="20"/>
      <c r="E154" s="20"/>
      <c r="F154" s="20"/>
      <c r="G154" s="12"/>
    </row>
    <row r="155" spans="1:7" s="32" customFormat="1" ht="15.75">
      <c r="A155" s="33" t="s">
        <v>139</v>
      </c>
      <c r="B155" s="33"/>
      <c r="C155" s="39">
        <f>SUM(C99+C107+C114+C122+C130+C137+C145+C152)</f>
        <v>351368</v>
      </c>
      <c r="D155" s="39">
        <f>SUM(D99+D107+D114+D122+D130+D137+D145+D152)</f>
        <v>334799</v>
      </c>
      <c r="E155" s="39">
        <f>SUM(E99+E107+E114+E122+E130+E137+E145+E152)</f>
        <v>334799</v>
      </c>
      <c r="F155" s="39" t="e">
        <f>SUM(F99+F107+F114+#REF!+F122+F130+F137+F145+F152)</f>
        <v>#REF!</v>
      </c>
      <c r="G155" s="12">
        <f>(E155/C155)-1</f>
        <v>-0.047155688622754544</v>
      </c>
    </row>
    <row r="156" spans="1:7" s="50" customFormat="1" ht="15">
      <c r="A156" s="47"/>
      <c r="B156" s="47"/>
      <c r="C156" s="48"/>
      <c r="D156" s="48"/>
      <c r="E156" s="48"/>
      <c r="F156" s="48"/>
      <c r="G156" s="49"/>
    </row>
    <row r="157" spans="1:7" s="50" customFormat="1" ht="15">
      <c r="A157" s="47"/>
      <c r="B157" s="47"/>
      <c r="C157" s="48"/>
      <c r="D157" s="48"/>
      <c r="E157" s="48"/>
      <c r="F157" s="48"/>
      <c r="G157" s="49"/>
    </row>
    <row r="158" spans="1:7" ht="12.75">
      <c r="A158" s="18"/>
      <c r="B158" s="19"/>
      <c r="C158" s="20"/>
      <c r="D158" s="20"/>
      <c r="E158" s="20"/>
      <c r="F158" s="20"/>
      <c r="G158" s="12"/>
    </row>
    <row r="159" spans="1:7" ht="12.75">
      <c r="A159" s="1"/>
      <c r="B159" s="34" t="s">
        <v>72</v>
      </c>
      <c r="C159" s="3"/>
      <c r="D159" s="3"/>
      <c r="E159" s="3"/>
      <c r="F159" s="3"/>
      <c r="G159" s="1"/>
    </row>
    <row r="161" spans="1:7" ht="12.75">
      <c r="A161" s="5"/>
      <c r="B161" s="6" t="s">
        <v>48</v>
      </c>
      <c r="C161" s="7"/>
      <c r="D161" s="7"/>
      <c r="E161" s="7"/>
      <c r="F161" s="7"/>
      <c r="G161" s="8"/>
    </row>
    <row r="162" spans="1:7" ht="12.75">
      <c r="A162" s="23"/>
      <c r="B162" s="24"/>
      <c r="C162" s="25"/>
      <c r="D162" s="25"/>
      <c r="E162" s="25"/>
      <c r="F162" s="25"/>
      <c r="G162" s="26"/>
    </row>
    <row r="163" spans="1:7" ht="12.75">
      <c r="A163" s="9">
        <v>1300</v>
      </c>
      <c r="B163" s="10" t="s">
        <v>12</v>
      </c>
      <c r="C163" s="11">
        <f>'[27]Department Budget'!$E$8</f>
        <v>320822</v>
      </c>
      <c r="D163" s="11">
        <f>'[27]Department Budget'!$F$8</f>
        <v>329378</v>
      </c>
      <c r="E163" s="11">
        <f>'[27]Department Budget'!$G$8</f>
        <v>329378</v>
      </c>
      <c r="F163" s="27"/>
      <c r="G163" s="12">
        <f>(E163/C163)-1</f>
        <v>0.02666899402160694</v>
      </c>
    </row>
    <row r="164" spans="1:7" ht="12.75">
      <c r="A164" s="9">
        <v>1301</v>
      </c>
      <c r="B164" s="10" t="s">
        <v>16</v>
      </c>
      <c r="C164" s="11">
        <f>'[27]Department Budget'!$E$9</f>
        <v>1666539.2999999998</v>
      </c>
      <c r="D164" s="11">
        <f>'[27]Department Budget'!$F$9</f>
        <v>1666539.4995999997</v>
      </c>
      <c r="E164" s="11">
        <f>'[27]Department Budget'!$G$9</f>
        <v>1666539.4995999997</v>
      </c>
      <c r="F164" s="11"/>
      <c r="G164" s="12">
        <f>(E164/C164)-1</f>
        <v>1.1976915281763922E-07</v>
      </c>
    </row>
    <row r="165" spans="1:7" ht="13.5" thickBot="1">
      <c r="A165" s="13"/>
      <c r="B165" s="13"/>
      <c r="C165" s="14"/>
      <c r="D165" s="14"/>
      <c r="E165" s="14"/>
      <c r="F165" s="14"/>
      <c r="G165" s="15"/>
    </row>
    <row r="166" spans="1:7" ht="12.75">
      <c r="A166" s="16"/>
      <c r="B166" s="16"/>
      <c r="C166" s="17"/>
      <c r="D166" s="17"/>
      <c r="E166" s="17"/>
      <c r="F166" s="17"/>
      <c r="G166" s="12"/>
    </row>
    <row r="167" spans="1:7" ht="12.75">
      <c r="A167" s="18"/>
      <c r="B167" s="19" t="s">
        <v>14</v>
      </c>
      <c r="C167" s="20">
        <f>SUM(C163:C165)</f>
        <v>1987361.2999999998</v>
      </c>
      <c r="D167" s="20">
        <f>SUM(D163:D165)</f>
        <v>1995917.4995999997</v>
      </c>
      <c r="E167" s="20">
        <f>SUM(E163:E165)</f>
        <v>1995917.4995999997</v>
      </c>
      <c r="F167" s="20">
        <f>SUM(F163:F165)</f>
        <v>0</v>
      </c>
      <c r="G167" s="12">
        <f>(E167/C167)-1</f>
        <v>0.004305306538876508</v>
      </c>
    </row>
    <row r="169" spans="1:7" ht="12.75">
      <c r="A169" s="5"/>
      <c r="B169" s="6" t="s">
        <v>51</v>
      </c>
      <c r="C169" s="7"/>
      <c r="D169" s="7"/>
      <c r="E169" s="7"/>
      <c r="F169" s="7"/>
      <c r="G169" s="8"/>
    </row>
    <row r="170" spans="1:7" ht="12.75">
      <c r="A170" s="23"/>
      <c r="B170" s="24"/>
      <c r="C170" s="25"/>
      <c r="D170" s="25"/>
      <c r="E170" s="25"/>
      <c r="F170" s="25"/>
      <c r="G170" s="26"/>
    </row>
    <row r="171" spans="1:7" ht="12.75">
      <c r="A171" s="23">
        <v>1310</v>
      </c>
      <c r="B171" s="30" t="s">
        <v>12</v>
      </c>
      <c r="C171" s="11">
        <f>'[28]Department Budget'!$E$8</f>
        <v>113086</v>
      </c>
      <c r="D171" s="11">
        <f>'[28]Department Budget'!$F$8</f>
        <v>116478.58</v>
      </c>
      <c r="E171" s="11">
        <f>'[28]Department Budget'!$G$8</f>
        <v>116478.58</v>
      </c>
      <c r="F171" s="75"/>
      <c r="G171" s="73">
        <f>(E171/C171)-1</f>
        <v>0.030000000000000027</v>
      </c>
    </row>
    <row r="172" spans="1:7" ht="12.75">
      <c r="A172" s="9">
        <v>1311</v>
      </c>
      <c r="B172" s="10" t="s">
        <v>16</v>
      </c>
      <c r="C172" s="11">
        <f>'[28]Department Budget'!$E$9</f>
        <v>807332.9360000001</v>
      </c>
      <c r="D172" s="11">
        <f>'[28]Department Budget'!$F$9</f>
        <v>809600.9360000001</v>
      </c>
      <c r="E172" s="11">
        <f>'[28]Department Budget'!$G$9</f>
        <v>809600.9360000001</v>
      </c>
      <c r="F172" s="11"/>
      <c r="G172" s="12">
        <f>(E172/C172)-1</f>
        <v>0.0028092499375003133</v>
      </c>
    </row>
    <row r="173" spans="1:7" ht="13.5" thickBot="1">
      <c r="A173" s="13"/>
      <c r="B173" s="13"/>
      <c r="C173" s="14"/>
      <c r="D173" s="14"/>
      <c r="E173" s="14"/>
      <c r="F173" s="14"/>
      <c r="G173" s="15"/>
    </row>
    <row r="174" spans="1:7" ht="12.75">
      <c r="A174" s="16"/>
      <c r="B174" s="16"/>
      <c r="C174" s="17"/>
      <c r="D174" s="17"/>
      <c r="E174" s="17"/>
      <c r="F174" s="17"/>
      <c r="G174" s="12"/>
    </row>
    <row r="175" spans="1:7" ht="12.75">
      <c r="A175" s="18"/>
      <c r="B175" s="19" t="s">
        <v>14</v>
      </c>
      <c r="C175" s="20">
        <f>SUM(C171:C173)</f>
        <v>920418.9360000001</v>
      </c>
      <c r="D175" s="20">
        <f>SUM(D171:D173)</f>
        <v>926079.5160000001</v>
      </c>
      <c r="E175" s="20">
        <f>SUM(E171:E173)</f>
        <v>926079.5160000001</v>
      </c>
      <c r="F175" s="20">
        <f>SUM(F171:F173)</f>
        <v>0</v>
      </c>
      <c r="G175" s="12">
        <f>(E175/C175)-1</f>
        <v>0.0061500038499859855</v>
      </c>
    </row>
    <row r="178" spans="1:7" ht="12.75">
      <c r="A178" s="5"/>
      <c r="B178" s="6" t="s">
        <v>60</v>
      </c>
      <c r="C178" s="7"/>
      <c r="D178" s="7"/>
      <c r="E178" s="7"/>
      <c r="F178" s="7"/>
      <c r="G178" s="8"/>
    </row>
    <row r="179" spans="1:7" ht="12.75">
      <c r="A179" s="9"/>
      <c r="B179" s="10"/>
      <c r="G179" s="12"/>
    </row>
    <row r="180" spans="1:7" ht="12.75">
      <c r="A180" s="9">
        <v>1330</v>
      </c>
      <c r="B180" s="10" t="s">
        <v>29</v>
      </c>
      <c r="C180" s="11">
        <f>'[30]Department Budget'!$E$8</f>
        <v>2082</v>
      </c>
      <c r="D180" s="11">
        <f>'[30]Department Budget'!$F$8</f>
        <v>2082</v>
      </c>
      <c r="E180" s="11">
        <f>'[30]Department Budget'!$G$8</f>
        <v>2082</v>
      </c>
      <c r="F180" s="2"/>
      <c r="G180" s="12">
        <f>(E180/C180)-1</f>
        <v>0</v>
      </c>
    </row>
    <row r="181" spans="1:7" ht="13.5" thickBot="1">
      <c r="A181" s="13"/>
      <c r="B181" s="13"/>
      <c r="C181" s="14"/>
      <c r="D181" s="14"/>
      <c r="E181" s="14"/>
      <c r="F181" s="14"/>
      <c r="G181" s="15"/>
    </row>
    <row r="182" spans="1:7" ht="12.75">
      <c r="A182" s="16"/>
      <c r="B182" s="16"/>
      <c r="C182" s="17"/>
      <c r="D182" s="17"/>
      <c r="E182" s="17"/>
      <c r="F182" s="17"/>
      <c r="G182" s="12"/>
    </row>
    <row r="183" spans="1:7" ht="12.75">
      <c r="A183" s="18"/>
      <c r="B183" s="19" t="s">
        <v>14</v>
      </c>
      <c r="C183" s="20">
        <f>SUM(C179:C181)</f>
        <v>2082</v>
      </c>
      <c r="D183" s="20">
        <f>SUM(D179:D181)</f>
        <v>2082</v>
      </c>
      <c r="E183" s="20">
        <f>SUM(E179:E181)</f>
        <v>2082</v>
      </c>
      <c r="F183" s="20">
        <f>SUM(F179:F181)</f>
        <v>0</v>
      </c>
      <c r="G183" s="12">
        <f>(E183/C183)-1</f>
        <v>0</v>
      </c>
    </row>
    <row r="186" spans="1:7" ht="12.75">
      <c r="A186" s="5"/>
      <c r="B186" s="6" t="s">
        <v>61</v>
      </c>
      <c r="C186" s="7"/>
      <c r="D186" s="7"/>
      <c r="E186" s="7"/>
      <c r="F186" s="7"/>
      <c r="G186" s="8"/>
    </row>
    <row r="187" spans="1:7" ht="12.75">
      <c r="A187" s="9"/>
      <c r="B187" s="10"/>
      <c r="G187" s="12"/>
    </row>
    <row r="188" spans="1:7" ht="12.75">
      <c r="A188" s="9">
        <v>1340</v>
      </c>
      <c r="B188" s="10" t="s">
        <v>29</v>
      </c>
      <c r="C188" s="11">
        <f>'[31]Department Budget'!$E$8</f>
        <v>2082</v>
      </c>
      <c r="D188" s="11">
        <f>'[31]Department Budget'!$F$8</f>
        <v>2082</v>
      </c>
      <c r="E188" s="11">
        <f>'[31]Department Budget'!$G$8</f>
        <v>2082</v>
      </c>
      <c r="F188" s="2"/>
      <c r="G188" s="12">
        <f>(E188/C188)-1</f>
        <v>0</v>
      </c>
    </row>
    <row r="189" spans="1:7" ht="13.5" thickBot="1">
      <c r="A189" s="13"/>
      <c r="B189" s="13"/>
      <c r="C189" s="14"/>
      <c r="D189" s="14"/>
      <c r="E189" s="14"/>
      <c r="F189" s="14"/>
      <c r="G189" s="15"/>
    </row>
    <row r="190" spans="1:7" ht="12.75">
      <c r="A190" s="16"/>
      <c r="B190" s="16"/>
      <c r="C190" s="17"/>
      <c r="D190" s="17"/>
      <c r="E190" s="17"/>
      <c r="F190" s="17"/>
      <c r="G190" s="12"/>
    </row>
    <row r="191" spans="1:7" ht="12.75">
      <c r="A191" s="18"/>
      <c r="B191" s="19" t="s">
        <v>14</v>
      </c>
      <c r="C191" s="20">
        <f>SUM(C187:C189)</f>
        <v>2082</v>
      </c>
      <c r="D191" s="20">
        <f>SUM(D187:D189)</f>
        <v>2082</v>
      </c>
      <c r="E191" s="20">
        <f>SUM(E187:E189)</f>
        <v>2082</v>
      </c>
      <c r="F191" s="20">
        <f>SUM(F187:F189)</f>
        <v>0</v>
      </c>
      <c r="G191" s="12">
        <f>(E191/C191)-1</f>
        <v>0</v>
      </c>
    </row>
    <row r="194" spans="1:7" ht="12.75">
      <c r="A194" s="5"/>
      <c r="B194" s="6" t="s">
        <v>62</v>
      </c>
      <c r="C194" s="7"/>
      <c r="D194" s="7"/>
      <c r="E194" s="7"/>
      <c r="F194" s="7"/>
      <c r="G194" s="8"/>
    </row>
    <row r="195" spans="1:7" ht="12.75">
      <c r="A195" s="9"/>
      <c r="B195" s="10"/>
      <c r="G195" s="12"/>
    </row>
    <row r="196" spans="1:7" ht="12.75">
      <c r="A196" s="9">
        <v>1350</v>
      </c>
      <c r="B196" s="10" t="s">
        <v>29</v>
      </c>
      <c r="C196" s="11">
        <f>'[32]Department Budget'!$E$8</f>
        <v>0</v>
      </c>
      <c r="D196" s="11">
        <f>'[32]Department Budget'!$F$8</f>
        <v>0</v>
      </c>
      <c r="E196" s="11">
        <f>'[32]Department Budget'!$G$8</f>
        <v>0</v>
      </c>
      <c r="F196" s="2"/>
      <c r="G196" s="12">
        <v>0</v>
      </c>
    </row>
    <row r="197" spans="1:7" ht="13.5" thickBot="1">
      <c r="A197" s="13"/>
      <c r="B197" s="13"/>
      <c r="C197" s="14"/>
      <c r="D197" s="14"/>
      <c r="E197" s="14"/>
      <c r="F197" s="14"/>
      <c r="G197" s="15"/>
    </row>
    <row r="198" spans="1:7" ht="12.75">
      <c r="A198" s="16"/>
      <c r="B198" s="16"/>
      <c r="C198" s="17"/>
      <c r="D198" s="17"/>
      <c r="E198" s="17"/>
      <c r="F198" s="17"/>
      <c r="G198" s="12"/>
    </row>
    <row r="199" spans="1:7" ht="12.75">
      <c r="A199" s="18"/>
      <c r="B199" s="19" t="s">
        <v>14</v>
      </c>
      <c r="C199" s="20">
        <f>SUM(C195:C197)</f>
        <v>0</v>
      </c>
      <c r="D199" s="20">
        <f>SUM(D195:D197)</f>
        <v>0</v>
      </c>
      <c r="E199" s="20">
        <f>SUM(E195:E197)</f>
        <v>0</v>
      </c>
      <c r="F199" s="20">
        <f>SUM(F195:F197)</f>
        <v>0</v>
      </c>
      <c r="G199" s="12">
        <v>0</v>
      </c>
    </row>
    <row r="201" spans="1:7" ht="12.75">
      <c r="A201" s="5"/>
      <c r="B201" s="6" t="s">
        <v>63</v>
      </c>
      <c r="C201" s="7"/>
      <c r="D201" s="7"/>
      <c r="E201" s="7"/>
      <c r="F201" s="7"/>
      <c r="G201" s="8"/>
    </row>
    <row r="202" spans="1:7" ht="12.75">
      <c r="A202" s="9"/>
      <c r="B202" s="10"/>
      <c r="C202" s="27"/>
      <c r="D202" s="27"/>
      <c r="E202" s="27"/>
      <c r="F202" s="27"/>
      <c r="G202" s="12"/>
    </row>
    <row r="203" spans="1:7" ht="12.75">
      <c r="A203" s="9">
        <v>1360</v>
      </c>
      <c r="B203" s="10" t="s">
        <v>29</v>
      </c>
      <c r="C203" s="11">
        <f>'[33]Department Budget'!$E$8</f>
        <v>13973</v>
      </c>
      <c r="D203" s="11">
        <f>'[33]Department Budget'!$F$8</f>
        <v>15000</v>
      </c>
      <c r="E203" s="11">
        <f>'[33]Department Budget'!$G$8</f>
        <v>15000</v>
      </c>
      <c r="F203" s="11"/>
      <c r="G203" s="12">
        <f>(E203/C203)-1</f>
        <v>0.0734988907178129</v>
      </c>
    </row>
    <row r="204" spans="1:7" ht="13.5" thickBot="1">
      <c r="A204" s="13"/>
      <c r="B204" s="13"/>
      <c r="C204" s="14"/>
      <c r="D204" s="14"/>
      <c r="E204" s="14"/>
      <c r="F204" s="14"/>
      <c r="G204" s="15"/>
    </row>
    <row r="205" spans="1:7" ht="12.75">
      <c r="A205" s="16"/>
      <c r="B205" s="16"/>
      <c r="C205" s="17"/>
      <c r="D205" s="17"/>
      <c r="E205" s="17"/>
      <c r="F205" s="17"/>
      <c r="G205" s="12"/>
    </row>
    <row r="206" spans="1:7" ht="12.75">
      <c r="A206" s="18"/>
      <c r="B206" s="19" t="s">
        <v>14</v>
      </c>
      <c r="C206" s="20">
        <f>SUM(C202:C204)</f>
        <v>13973</v>
      </c>
      <c r="D206" s="20">
        <f>SUM(D202:D204)</f>
        <v>15000</v>
      </c>
      <c r="E206" s="20">
        <f>SUM(E202:E204)</f>
        <v>15000</v>
      </c>
      <c r="F206" s="20">
        <f>SUM(F202:F204)</f>
        <v>0</v>
      </c>
      <c r="G206" s="12">
        <f>(E206/C206)-1</f>
        <v>0.0734988907178129</v>
      </c>
    </row>
    <row r="209" spans="1:7" ht="12.75">
      <c r="A209" s="5"/>
      <c r="B209" s="6" t="s">
        <v>64</v>
      </c>
      <c r="C209" s="7"/>
      <c r="D209" s="7"/>
      <c r="E209" s="7"/>
      <c r="F209" s="7"/>
      <c r="G209" s="8"/>
    </row>
    <row r="210" spans="1:7" ht="12.75">
      <c r="A210" s="9"/>
      <c r="B210" s="10"/>
      <c r="C210" s="27"/>
      <c r="D210" s="27"/>
      <c r="E210" s="27"/>
      <c r="F210" s="27"/>
      <c r="G210" s="12"/>
    </row>
    <row r="211" spans="1:7" ht="12.75">
      <c r="A211" s="9">
        <v>1370</v>
      </c>
      <c r="B211" s="10" t="s">
        <v>16</v>
      </c>
      <c r="C211" s="11">
        <f>'[34]Department Budget'!$E$8</f>
        <v>480247</v>
      </c>
      <c r="D211" s="11">
        <f>'[34]Department Budget'!$F$8</f>
        <v>480247</v>
      </c>
      <c r="E211" s="11">
        <f>'[34]Department Budget'!$F$8</f>
        <v>480247</v>
      </c>
      <c r="F211" s="11"/>
      <c r="G211" s="12">
        <f>(E211/C211)-1</f>
        <v>0</v>
      </c>
    </row>
    <row r="212" spans="1:7" ht="13.5" thickBot="1">
      <c r="A212" s="13"/>
      <c r="B212" s="13"/>
      <c r="C212" s="14"/>
      <c r="D212" s="14"/>
      <c r="E212" s="14"/>
      <c r="F212" s="14"/>
      <c r="G212" s="15"/>
    </row>
    <row r="213" spans="1:7" ht="12.75">
      <c r="A213" s="16"/>
      <c r="B213" s="16"/>
      <c r="C213" s="17"/>
      <c r="D213" s="17"/>
      <c r="E213" s="17"/>
      <c r="F213" s="17"/>
      <c r="G213" s="12"/>
    </row>
    <row r="214" spans="1:7" ht="12.75">
      <c r="A214" s="18"/>
      <c r="B214" s="19" t="s">
        <v>14</v>
      </c>
      <c r="C214" s="20">
        <f>SUM(C210:C212)</f>
        <v>480247</v>
      </c>
      <c r="D214" s="20">
        <f>SUM(D210:D212)</f>
        <v>480247</v>
      </c>
      <c r="E214" s="20">
        <f>SUM(E210:E212)</f>
        <v>480247</v>
      </c>
      <c r="F214" s="20">
        <f>SUM(F210:F212)</f>
        <v>0</v>
      </c>
      <c r="G214" s="12">
        <f>(E214/C214)-1</f>
        <v>0</v>
      </c>
    </row>
    <row r="217" spans="1:7" s="33" customFormat="1" ht="15.75">
      <c r="A217" s="33" t="s">
        <v>140</v>
      </c>
      <c r="C217" s="39">
        <f>SUM(C167+C175+C183+C191+C199+C206+C214)</f>
        <v>3406164.236</v>
      </c>
      <c r="D217" s="39">
        <f>SUM(D167+D175+D183+D191+D199+D206+D214)</f>
        <v>3421408.0155999996</v>
      </c>
      <c r="E217" s="39">
        <f>SUM(E167+E175+E183+E191+E199+E206+E214)</f>
        <v>3421408.0155999996</v>
      </c>
      <c r="F217" s="39" t="e">
        <f>SUM(F167+F175+#REF!+F183+F191+F199+F206+F214)</f>
        <v>#REF!</v>
      </c>
      <c r="G217" s="12">
        <f>(E217/C217)-1</f>
        <v>0.004475350729975736</v>
      </c>
    </row>
    <row r="218" s="33" customFormat="1" ht="15.75">
      <c r="A218" s="33" t="s">
        <v>141</v>
      </c>
    </row>
    <row r="220" ht="12.75">
      <c r="E220" s="1"/>
    </row>
    <row r="222" ht="12.75">
      <c r="B222" s="35" t="s">
        <v>142</v>
      </c>
    </row>
    <row r="224" spans="1:7" ht="12.75">
      <c r="A224" s="5"/>
      <c r="B224" s="6" t="s">
        <v>143</v>
      </c>
      <c r="C224" s="7"/>
      <c r="D224" s="7"/>
      <c r="E224" s="7"/>
      <c r="F224" s="7"/>
      <c r="G224" s="8"/>
    </row>
    <row r="225" spans="1:7" ht="12.75">
      <c r="A225" s="23"/>
      <c r="B225" s="24"/>
      <c r="C225" s="25"/>
      <c r="D225" s="25"/>
      <c r="E225" s="25"/>
      <c r="F225" s="25"/>
      <c r="G225" s="26"/>
    </row>
    <row r="226" spans="1:7" ht="12.75">
      <c r="A226" s="9">
        <v>1500</v>
      </c>
      <c r="B226" s="10" t="s">
        <v>12</v>
      </c>
      <c r="C226" s="11">
        <f>'[36]Department Budget'!$E$8</f>
        <v>103824</v>
      </c>
      <c r="D226" s="11">
        <f>'[36]Department Budget'!$F$8</f>
        <v>103824</v>
      </c>
      <c r="E226" s="11">
        <f>'[36]Department Budget'!$G$8</f>
        <v>103824</v>
      </c>
      <c r="F226" s="27"/>
      <c r="G226" s="12">
        <f>(E226/C226)-1</f>
        <v>0</v>
      </c>
    </row>
    <row r="227" spans="1:7" ht="12.75">
      <c r="A227" s="23">
        <v>1501</v>
      </c>
      <c r="B227" s="30" t="s">
        <v>16</v>
      </c>
      <c r="C227" s="11">
        <f>'[36]Department Budget'!$E$9</f>
        <v>656020</v>
      </c>
      <c r="D227" s="11">
        <f>'[36]Department Budget'!$F$9</f>
        <v>656020</v>
      </c>
      <c r="E227" s="11">
        <f>'[36]Department Budget'!$G$9</f>
        <v>656020</v>
      </c>
      <c r="F227" s="72"/>
      <c r="G227" s="73">
        <f>(E227/C227)-1</f>
        <v>0</v>
      </c>
    </row>
    <row r="228" spans="1:7" ht="13.5" thickBot="1">
      <c r="A228" s="13"/>
      <c r="B228" s="13"/>
      <c r="C228" s="14"/>
      <c r="D228" s="14" t="s">
        <v>169</v>
      </c>
      <c r="E228" s="14"/>
      <c r="F228" s="14"/>
      <c r="G228" s="15"/>
    </row>
    <row r="229" spans="1:7" ht="12.75">
      <c r="A229" s="16"/>
      <c r="B229" s="16"/>
      <c r="C229" s="17"/>
      <c r="D229" s="17"/>
      <c r="E229" s="17"/>
      <c r="F229" s="17"/>
      <c r="G229" s="12"/>
    </row>
    <row r="230" spans="1:7" ht="12.75">
      <c r="A230" s="18"/>
      <c r="B230" s="19" t="s">
        <v>14</v>
      </c>
      <c r="C230" s="20">
        <f>SUM(C226:C228)</f>
        <v>759844</v>
      </c>
      <c r="D230" s="20">
        <f>SUM(D226:D228)</f>
        <v>759844</v>
      </c>
      <c r="E230" s="20">
        <f>SUM(E226:E228)</f>
        <v>759844</v>
      </c>
      <c r="F230" s="20">
        <f>SUM(F226:F228)</f>
        <v>0</v>
      </c>
      <c r="G230" s="12">
        <f>(E230/C230)-1</f>
        <v>0</v>
      </c>
    </row>
    <row r="232" spans="1:7" ht="12.75">
      <c r="A232" s="5"/>
      <c r="B232" s="6" t="s">
        <v>74</v>
      </c>
      <c r="C232" s="7"/>
      <c r="D232" s="7"/>
      <c r="E232" s="7"/>
      <c r="F232" s="7"/>
      <c r="G232" s="8"/>
    </row>
    <row r="233" spans="1:7" ht="12.75">
      <c r="A233" s="9"/>
      <c r="B233" s="10"/>
      <c r="G233" s="12"/>
    </row>
    <row r="234" spans="1:7" ht="12.75">
      <c r="A234" s="10">
        <v>1521</v>
      </c>
      <c r="B234" s="10" t="s">
        <v>75</v>
      </c>
      <c r="C234" s="11">
        <f>'[38]Department Budget'!$E$9</f>
        <v>140000</v>
      </c>
      <c r="D234" s="11">
        <f>'[38]Department Budget'!$F$9</f>
        <v>140000</v>
      </c>
      <c r="E234" s="11">
        <f>'[38]Department Budget'!$G$9</f>
        <v>140000</v>
      </c>
      <c r="F234" s="11"/>
      <c r="G234" s="12">
        <f>(E234/C234)-1</f>
        <v>0</v>
      </c>
    </row>
    <row r="235" spans="1:7" ht="13.5" thickBot="1">
      <c r="A235" s="13"/>
      <c r="B235" s="13"/>
      <c r="C235" s="14"/>
      <c r="D235" s="14"/>
      <c r="E235" s="14"/>
      <c r="F235" s="14"/>
      <c r="G235" s="15"/>
    </row>
    <row r="236" spans="1:7" ht="12.75">
      <c r="A236" s="16"/>
      <c r="B236" s="16"/>
      <c r="C236" s="17"/>
      <c r="D236" s="17"/>
      <c r="E236" s="17"/>
      <c r="F236" s="17"/>
      <c r="G236" s="12"/>
    </row>
    <row r="237" spans="1:7" ht="12.75">
      <c r="A237" s="18"/>
      <c r="B237" s="19" t="s">
        <v>14</v>
      </c>
      <c r="C237" s="20">
        <f>SUM(C233:C235)</f>
        <v>140000</v>
      </c>
      <c r="D237" s="20">
        <f>SUM(D233:D235)</f>
        <v>140000</v>
      </c>
      <c r="E237" s="20">
        <f>SUM(E233:E235)</f>
        <v>140000</v>
      </c>
      <c r="F237" s="20">
        <f>SUM(F233:F235)</f>
        <v>0</v>
      </c>
      <c r="G237" s="12">
        <f>(E237/C237)-1</f>
        <v>0</v>
      </c>
    </row>
    <row r="239" spans="1:7" ht="12.75">
      <c r="A239" s="5"/>
      <c r="B239" s="6" t="s">
        <v>77</v>
      </c>
      <c r="C239" s="7"/>
      <c r="D239" s="7"/>
      <c r="E239" s="7"/>
      <c r="F239" s="7"/>
      <c r="G239" s="8"/>
    </row>
    <row r="240" spans="1:7" ht="12.75">
      <c r="A240" s="9"/>
      <c r="B240" s="10"/>
      <c r="C240" s="27"/>
      <c r="D240" s="27"/>
      <c r="E240" s="27"/>
      <c r="F240" s="27"/>
      <c r="G240" s="12"/>
    </row>
    <row r="241" spans="1:7" ht="12.75">
      <c r="A241">
        <v>1530</v>
      </c>
      <c r="B241" s="10" t="s">
        <v>29</v>
      </c>
      <c r="C241" s="11">
        <f>'[39]Department Budget'!$E$8</f>
        <v>0</v>
      </c>
      <c r="D241" s="11">
        <f>'[39]Department Budget'!$F$8</f>
        <v>0</v>
      </c>
      <c r="E241" s="11">
        <f>'[39]Department Budget'!$G$8</f>
        <v>0</v>
      </c>
      <c r="F241" s="11"/>
      <c r="G241" s="12">
        <v>0</v>
      </c>
    </row>
    <row r="242" spans="1:7" ht="13.5" thickBot="1">
      <c r="A242" s="13"/>
      <c r="B242" s="13"/>
      <c r="C242" s="14"/>
      <c r="D242" s="14"/>
      <c r="E242" s="14"/>
      <c r="F242" s="14"/>
      <c r="G242" s="15"/>
    </row>
    <row r="243" spans="1:7" ht="12.75">
      <c r="A243" s="16"/>
      <c r="B243" s="16"/>
      <c r="C243" s="17"/>
      <c r="D243" s="17"/>
      <c r="E243" s="17"/>
      <c r="F243" s="17"/>
      <c r="G243" s="12"/>
    </row>
    <row r="244" spans="1:7" ht="12.75">
      <c r="A244" s="18"/>
      <c r="B244" s="19" t="s">
        <v>14</v>
      </c>
      <c r="C244" s="20">
        <f>SUM(C240:C242)</f>
        <v>0</v>
      </c>
      <c r="D244" s="20">
        <f>SUM(D240:D242)</f>
        <v>0</v>
      </c>
      <c r="E244" s="20">
        <f>SUM(E240:E242)</f>
        <v>0</v>
      </c>
      <c r="F244" s="20">
        <f>SUM(F240:F242)</f>
        <v>0</v>
      </c>
      <c r="G244" s="12">
        <v>0</v>
      </c>
    </row>
    <row r="247" spans="1:7" ht="12.75">
      <c r="A247" s="5"/>
      <c r="B247" s="6" t="s">
        <v>41</v>
      </c>
      <c r="C247" s="7"/>
      <c r="D247" s="7"/>
      <c r="E247" s="7"/>
      <c r="F247" s="7"/>
      <c r="G247" s="8"/>
    </row>
    <row r="248" spans="1:7" ht="12.75">
      <c r="A248" s="9"/>
      <c r="B248" s="10"/>
      <c r="C248" s="27"/>
      <c r="D248" s="27"/>
      <c r="E248" s="27"/>
      <c r="F248" s="27"/>
      <c r="G248" s="12"/>
    </row>
    <row r="249" spans="1:7" ht="12.75">
      <c r="A249" s="10">
        <v>1540</v>
      </c>
      <c r="B249" s="10" t="s">
        <v>16</v>
      </c>
      <c r="C249" s="11">
        <f>'[40]Department Budget'!$E$8</f>
        <v>90325</v>
      </c>
      <c r="D249" s="11">
        <f>'[40]Department Budget'!$F$8</f>
        <v>131626</v>
      </c>
      <c r="E249" s="11">
        <f>'[40]Department Budget'!$G$8</f>
        <v>131626</v>
      </c>
      <c r="F249" s="11"/>
      <c r="G249" s="12">
        <f>(E249/C249)-1</f>
        <v>0.45724882369222253</v>
      </c>
    </row>
    <row r="250" spans="1:7" ht="13.5" thickBot="1">
      <c r="A250" s="13"/>
      <c r="B250" s="13"/>
      <c r="C250" s="14"/>
      <c r="D250" s="14"/>
      <c r="E250" s="14"/>
      <c r="F250" s="14"/>
      <c r="G250" s="15"/>
    </row>
    <row r="251" spans="1:7" ht="12.75">
      <c r="A251" s="16"/>
      <c r="B251" s="16"/>
      <c r="C251" s="17"/>
      <c r="D251" s="17"/>
      <c r="E251" s="17"/>
      <c r="F251" s="17"/>
      <c r="G251" s="12"/>
    </row>
    <row r="252" spans="1:7" ht="12.75">
      <c r="A252" s="18"/>
      <c r="B252" s="19" t="s">
        <v>14</v>
      </c>
      <c r="C252" s="20">
        <f>SUM(C248:C250)</f>
        <v>90325</v>
      </c>
      <c r="D252" s="20">
        <f>SUM(D248:D250)</f>
        <v>131626</v>
      </c>
      <c r="E252" s="20">
        <f>SUM(E248:E250)</f>
        <v>131626</v>
      </c>
      <c r="F252" s="20">
        <f>SUM(F248:F250)</f>
        <v>0</v>
      </c>
      <c r="G252" s="12">
        <f>(E252/C252)-1</f>
        <v>0.45724882369222253</v>
      </c>
    </row>
    <row r="254" spans="1:7" ht="12.75">
      <c r="A254" s="5"/>
      <c r="B254" s="6" t="s">
        <v>88</v>
      </c>
      <c r="C254" s="7"/>
      <c r="D254" s="7"/>
      <c r="E254" s="7"/>
      <c r="F254" s="7"/>
      <c r="G254" s="8"/>
    </row>
    <row r="255" spans="1:7" ht="12.75">
      <c r="A255" s="9"/>
      <c r="B255" s="10"/>
      <c r="C255" s="27"/>
      <c r="D255" s="27"/>
      <c r="E255" s="27"/>
      <c r="F255" s="27"/>
      <c r="G255" s="12"/>
    </row>
    <row r="256" spans="1:7" ht="12.75">
      <c r="A256" s="9">
        <v>1550</v>
      </c>
      <c r="B256" s="10" t="s">
        <v>16</v>
      </c>
      <c r="C256" s="11">
        <f>'[41]Department Budget'!$E$8</f>
        <v>128236</v>
      </c>
      <c r="D256" s="11">
        <f>'[41]Department Budget'!$F$8</f>
        <v>128236</v>
      </c>
      <c r="E256" s="11">
        <f>'[41]Department Budget'!$G$8</f>
        <v>128236</v>
      </c>
      <c r="F256" s="11"/>
      <c r="G256" s="12">
        <f>(E256/C256)-1</f>
        <v>0</v>
      </c>
    </row>
    <row r="257" spans="1:7" ht="13.5" thickBot="1">
      <c r="A257" s="13"/>
      <c r="B257" s="13"/>
      <c r="C257" s="14"/>
      <c r="D257" s="14"/>
      <c r="E257" s="14"/>
      <c r="F257" s="14"/>
      <c r="G257" s="15"/>
    </row>
    <row r="258" spans="1:7" ht="12.75">
      <c r="A258" s="16"/>
      <c r="B258" s="16"/>
      <c r="C258" s="17"/>
      <c r="D258" s="17"/>
      <c r="E258" s="17"/>
      <c r="F258" s="17"/>
      <c r="G258" s="12"/>
    </row>
    <row r="259" spans="1:7" ht="12.75">
      <c r="A259" s="18"/>
      <c r="B259" s="19" t="s">
        <v>14</v>
      </c>
      <c r="C259" s="20">
        <f>SUM(C255:C257)</f>
        <v>128236</v>
      </c>
      <c r="D259" s="20">
        <f>SUM(D255:D257)</f>
        <v>128236</v>
      </c>
      <c r="E259" s="20">
        <f>SUM(E255:E257)</f>
        <v>128236</v>
      </c>
      <c r="F259" s="20">
        <f>SUM(F255:F257)</f>
        <v>0</v>
      </c>
      <c r="G259" s="12">
        <f>(E259/C259)-1</f>
        <v>0</v>
      </c>
    </row>
    <row r="260" spans="1:7" ht="12.75">
      <c r="A260" s="18"/>
      <c r="B260" s="19"/>
      <c r="C260" s="20"/>
      <c r="D260" s="20"/>
      <c r="E260" s="20"/>
      <c r="F260" s="20"/>
      <c r="G260" s="12"/>
    </row>
    <row r="261" spans="1:7" ht="12.75">
      <c r="A261" s="18"/>
      <c r="B261" s="19"/>
      <c r="C261" s="20"/>
      <c r="D261" s="20"/>
      <c r="E261" s="20"/>
      <c r="F261" s="20"/>
      <c r="G261" s="12"/>
    </row>
    <row r="262" spans="1:7" ht="12.75">
      <c r="A262" s="5"/>
      <c r="B262" s="6" t="s">
        <v>98</v>
      </c>
      <c r="C262" s="7"/>
      <c r="D262" s="7"/>
      <c r="E262" s="7"/>
      <c r="F262" s="7"/>
      <c r="G262" s="8"/>
    </row>
    <row r="263" spans="1:7" ht="12.75">
      <c r="A263" s="9"/>
      <c r="B263" s="10"/>
      <c r="C263" s="27"/>
      <c r="D263" s="27"/>
      <c r="E263" s="27"/>
      <c r="F263" s="27"/>
      <c r="G263" s="12"/>
    </row>
    <row r="264" spans="1:7" ht="12.75">
      <c r="A264">
        <v>1560</v>
      </c>
      <c r="B264" s="10" t="s">
        <v>16</v>
      </c>
      <c r="C264" s="11">
        <f>'[42]Department Budget'!$E$8</f>
        <v>2659</v>
      </c>
      <c r="D264" s="11">
        <f>'[42]Department Budget'!$F$8</f>
        <v>0</v>
      </c>
      <c r="E264" s="11">
        <f>'[42]Department Budget'!$G$8</f>
        <v>0</v>
      </c>
      <c r="F264" s="11"/>
      <c r="G264" s="12">
        <f>(E264/C264)-1</f>
        <v>-1</v>
      </c>
    </row>
    <row r="265" spans="1:7" ht="13.5" thickBot="1">
      <c r="A265" s="13"/>
      <c r="B265" s="13"/>
      <c r="C265" s="14"/>
      <c r="D265" s="14"/>
      <c r="E265" s="14"/>
      <c r="F265" s="14"/>
      <c r="G265" s="15"/>
    </row>
    <row r="266" spans="1:7" ht="12.75">
      <c r="A266" s="16"/>
      <c r="B266" s="16"/>
      <c r="C266" s="17"/>
      <c r="D266" s="17"/>
      <c r="E266" s="17"/>
      <c r="F266" s="17"/>
      <c r="G266" s="12"/>
    </row>
    <row r="267" spans="1:7" ht="12.75">
      <c r="A267" s="18"/>
      <c r="B267" s="19" t="s">
        <v>14</v>
      </c>
      <c r="C267" s="20">
        <f>SUM(C264)</f>
        <v>2659</v>
      </c>
      <c r="D267" s="20">
        <f>SUM(D264)</f>
        <v>0</v>
      </c>
      <c r="E267" s="20">
        <f>SUM(E264)</f>
        <v>0</v>
      </c>
      <c r="F267" s="20">
        <f>SUM(F263:F265)</f>
        <v>0</v>
      </c>
      <c r="G267" s="12">
        <f>(E267/C267)-1</f>
        <v>-1</v>
      </c>
    </row>
    <row r="268" spans="1:7" ht="12.75">
      <c r="A268" s="18"/>
      <c r="B268" s="19"/>
      <c r="C268" s="20"/>
      <c r="D268" s="20"/>
      <c r="E268" s="20"/>
      <c r="F268" s="20"/>
      <c r="G268" s="12"/>
    </row>
    <row r="271" spans="1:7" s="33" customFormat="1" ht="15.75">
      <c r="A271" s="33" t="s">
        <v>144</v>
      </c>
      <c r="C271" s="39">
        <f>SUM(C230+C237+C244+C252+C259+C267)</f>
        <v>1121064</v>
      </c>
      <c r="D271" s="39">
        <f>SUM(D230+D237+D244+D252+D259+D267)</f>
        <v>1159706</v>
      </c>
      <c r="E271" s="39">
        <f>SUM(E230+E237+E244+E252+E259+E267)</f>
        <v>1159706</v>
      </c>
      <c r="F271" s="39" t="e">
        <f>SUM(F230+#REF!+F237+F244+F252+F259+F267)</f>
        <v>#REF!</v>
      </c>
      <c r="G271" s="12">
        <f>(E271/C271)-1</f>
        <v>0.034469040126165806</v>
      </c>
    </row>
    <row r="272" s="33" customFormat="1" ht="15.75">
      <c r="A272" s="33" t="s">
        <v>145</v>
      </c>
    </row>
    <row r="275" ht="12.75">
      <c r="B275" s="35" t="s">
        <v>171</v>
      </c>
    </row>
    <row r="277" spans="1:7" ht="12.75">
      <c r="A277" s="5"/>
      <c r="B277" s="6" t="s">
        <v>93</v>
      </c>
      <c r="C277" s="7"/>
      <c r="D277" s="7"/>
      <c r="E277" s="7"/>
      <c r="F277" s="7"/>
      <c r="G277" s="8"/>
    </row>
    <row r="278" spans="1:7" ht="12.75">
      <c r="A278" s="9"/>
      <c r="B278" s="10"/>
      <c r="C278" s="27"/>
      <c r="D278" s="27"/>
      <c r="E278" s="27"/>
      <c r="F278" s="27"/>
      <c r="G278" s="12"/>
    </row>
    <row r="279" spans="1:7" ht="12.75">
      <c r="A279">
        <v>1600</v>
      </c>
      <c r="B279" s="10" t="s">
        <v>12</v>
      </c>
      <c r="C279" s="11">
        <f>'[43]Department Budget'!$E$8</f>
        <v>73524</v>
      </c>
      <c r="D279" s="11">
        <f>'[43]Department Budget'!$F$8</f>
        <v>73524</v>
      </c>
      <c r="E279" s="11">
        <f>'[43]Department Budget'!$G$8</f>
        <v>73524</v>
      </c>
      <c r="F279" s="11"/>
      <c r="G279" s="12">
        <v>0</v>
      </c>
    </row>
    <row r="280" spans="1:7" ht="12.75">
      <c r="A280">
        <v>1601</v>
      </c>
      <c r="B280" s="10" t="s">
        <v>16</v>
      </c>
      <c r="C280" s="11">
        <f>'[43]Department Budget'!$E$9</f>
        <v>69809</v>
      </c>
      <c r="D280" s="11">
        <f>'[43]Department Budget'!$F$9</f>
        <v>72785</v>
      </c>
      <c r="E280" s="11">
        <f>'[43]Department Budget'!$G$9</f>
        <v>72785</v>
      </c>
      <c r="F280" s="11"/>
      <c r="G280" s="12">
        <f>(E280/C280)-1</f>
        <v>0.04263060636880622</v>
      </c>
    </row>
    <row r="281" spans="1:7" ht="13.5" thickBot="1">
      <c r="A281" s="13"/>
      <c r="B281" s="13"/>
      <c r="C281" s="14"/>
      <c r="D281" s="14"/>
      <c r="E281" s="14"/>
      <c r="F281" s="14"/>
      <c r="G281" s="15"/>
    </row>
    <row r="282" spans="1:7" ht="12.75">
      <c r="A282" s="16"/>
      <c r="B282" s="16"/>
      <c r="C282" s="17"/>
      <c r="D282" s="17"/>
      <c r="E282" s="17"/>
      <c r="F282" s="17"/>
      <c r="G282" s="12"/>
    </row>
    <row r="283" spans="1:7" ht="12.75">
      <c r="A283" s="18"/>
      <c r="B283" s="19" t="s">
        <v>14</v>
      </c>
      <c r="C283" s="20">
        <f>SUM(C278:C281)</f>
        <v>143333</v>
      </c>
      <c r="D283" s="20">
        <f>SUM(D278:D281)</f>
        <v>146309</v>
      </c>
      <c r="E283" s="20">
        <f>SUM(E278:E281)</f>
        <v>146309</v>
      </c>
      <c r="F283" s="20">
        <f>SUM(F278:F281)</f>
        <v>0</v>
      </c>
      <c r="G283" s="12">
        <f>(E283/C283)-1</f>
        <v>0.02076283898334652</v>
      </c>
    </row>
    <row r="284" spans="1:7" ht="12.75">
      <c r="A284" s="18"/>
      <c r="B284" s="19"/>
      <c r="C284" s="20"/>
      <c r="D284" s="20"/>
      <c r="E284" s="20"/>
      <c r="F284" s="20"/>
      <c r="G284" s="21"/>
    </row>
    <row r="285" spans="1:7" ht="12.75">
      <c r="A285" s="5"/>
      <c r="B285" s="6" t="s">
        <v>94</v>
      </c>
      <c r="C285" s="7"/>
      <c r="D285" s="7"/>
      <c r="E285" s="7"/>
      <c r="F285" s="7"/>
      <c r="G285" s="8"/>
    </row>
    <row r="286" spans="1:7" ht="12.75">
      <c r="A286" s="9"/>
      <c r="B286" s="10"/>
      <c r="C286" s="27"/>
      <c r="D286" s="27"/>
      <c r="E286" s="27"/>
      <c r="F286" s="27"/>
      <c r="G286" s="12"/>
    </row>
    <row r="287" spans="1:7" ht="12.75">
      <c r="A287">
        <v>1610</v>
      </c>
      <c r="B287" s="10" t="s">
        <v>16</v>
      </c>
      <c r="C287" s="22">
        <f>'[44]Department Budget'!$E$8</f>
        <v>59891.514</v>
      </c>
      <c r="D287" s="22">
        <f>'[44]Department Budget'!$F$8</f>
        <v>59579.514</v>
      </c>
      <c r="E287" s="22">
        <f>'[44]Department Budget'!$G$8</f>
        <v>59579.514</v>
      </c>
      <c r="F287" s="11"/>
      <c r="G287" s="12">
        <f>(E287/C287)-1</f>
        <v>-0.005209419150766448</v>
      </c>
    </row>
    <row r="288" spans="1:7" ht="13.5" thickBot="1">
      <c r="A288" s="13"/>
      <c r="B288" s="13"/>
      <c r="C288" s="14"/>
      <c r="D288" s="14"/>
      <c r="E288" s="14"/>
      <c r="F288" s="14"/>
      <c r="G288" s="15"/>
    </row>
    <row r="289" spans="1:7" ht="12.75">
      <c r="A289" s="16"/>
      <c r="B289" s="16"/>
      <c r="C289" s="17"/>
      <c r="D289" s="17"/>
      <c r="E289" s="17"/>
      <c r="F289" s="17"/>
      <c r="G289" s="12"/>
    </row>
    <row r="290" spans="1:7" ht="12.75">
      <c r="A290" s="18"/>
      <c r="B290" s="19" t="s">
        <v>14</v>
      </c>
      <c r="C290" s="20">
        <f>SUM(C286:C288)</f>
        <v>59891.514</v>
      </c>
      <c r="D290" s="20">
        <f>SUM(D286:D288)</f>
        <v>59579.514</v>
      </c>
      <c r="E290" s="20">
        <f>SUM(E286:E288)</f>
        <v>59579.514</v>
      </c>
      <c r="F290" s="20">
        <f>SUM(F286:F288)</f>
        <v>0</v>
      </c>
      <c r="G290" s="12">
        <f>(E290/C290)-1</f>
        <v>-0.005209419150766448</v>
      </c>
    </row>
    <row r="291" spans="1:7" ht="12.75">
      <c r="A291" s="18"/>
      <c r="B291" s="19"/>
      <c r="C291" s="20"/>
      <c r="D291" s="20"/>
      <c r="E291" s="20"/>
      <c r="F291" s="20"/>
      <c r="G291" s="12"/>
    </row>
    <row r="293" spans="1:7" ht="12.75">
      <c r="A293" s="5"/>
      <c r="B293" s="6" t="s">
        <v>95</v>
      </c>
      <c r="C293" s="7"/>
      <c r="D293" s="7"/>
      <c r="E293" s="7"/>
      <c r="F293" s="7"/>
      <c r="G293" s="8"/>
    </row>
    <row r="294" spans="1:7" ht="12.75">
      <c r="A294" s="9"/>
      <c r="B294" s="10"/>
      <c r="C294" s="27"/>
      <c r="D294" s="27"/>
      <c r="E294" s="27"/>
      <c r="F294" s="27"/>
      <c r="G294" s="12"/>
    </row>
    <row r="295" spans="1:7" ht="12.75">
      <c r="A295">
        <v>1620</v>
      </c>
      <c r="B295" s="10" t="s">
        <v>29</v>
      </c>
      <c r="C295" s="22">
        <f>'[45]Department Budget'!$E$8</f>
        <v>3485</v>
      </c>
      <c r="D295" s="22">
        <f>'[45]Department Budget'!$F$8</f>
        <v>5000</v>
      </c>
      <c r="E295" s="22">
        <f>'[45]Department Budget'!$G$8</f>
        <v>5000</v>
      </c>
      <c r="F295" s="11"/>
      <c r="G295" s="12">
        <f>(E295/C295)-1</f>
        <v>0.4347202295552368</v>
      </c>
    </row>
    <row r="296" spans="1:7" ht="13.5" thickBot="1">
      <c r="A296" s="13"/>
      <c r="B296" s="13"/>
      <c r="C296" s="14"/>
      <c r="D296" s="14"/>
      <c r="E296" s="14"/>
      <c r="F296" s="14"/>
      <c r="G296" s="15"/>
    </row>
    <row r="297" spans="1:7" ht="12.75">
      <c r="A297" s="16"/>
      <c r="B297" s="16"/>
      <c r="C297" s="17"/>
      <c r="D297" s="17"/>
      <c r="E297" s="17"/>
      <c r="F297" s="17"/>
      <c r="G297" s="12"/>
    </row>
    <row r="298" spans="1:7" s="19" customFormat="1" ht="12.75">
      <c r="A298" s="18"/>
      <c r="B298" s="19" t="s">
        <v>146</v>
      </c>
      <c r="C298" s="20">
        <f>SUM(C295:C296)</f>
        <v>3485</v>
      </c>
      <c r="D298" s="20">
        <f>SUM(D295:D296)</f>
        <v>5000</v>
      </c>
      <c r="E298" s="20">
        <f>SUM(E295:E296)</f>
        <v>5000</v>
      </c>
      <c r="F298" s="20">
        <f>SUM(F295:F296)</f>
        <v>0</v>
      </c>
      <c r="G298" s="12">
        <f>(E298/C298)-1</f>
        <v>0.4347202295552368</v>
      </c>
    </row>
    <row r="299" spans="1:7" ht="12.75">
      <c r="A299" s="16"/>
      <c r="B299" s="16"/>
      <c r="C299" s="17"/>
      <c r="D299" s="17"/>
      <c r="E299" s="17"/>
      <c r="F299" s="17"/>
      <c r="G299" s="12"/>
    </row>
    <row r="300" spans="1:7" ht="12.75">
      <c r="A300" s="16"/>
      <c r="B300" s="16"/>
      <c r="C300" s="17"/>
      <c r="D300" s="17"/>
      <c r="E300" s="17"/>
      <c r="F300" s="17"/>
      <c r="G300" s="12"/>
    </row>
    <row r="301" spans="1:7" ht="12.75">
      <c r="A301" s="5"/>
      <c r="B301" s="6" t="s">
        <v>80</v>
      </c>
      <c r="C301" s="7"/>
      <c r="D301" s="7"/>
      <c r="E301" s="7"/>
      <c r="F301" s="7"/>
      <c r="G301" s="8"/>
    </row>
    <row r="302" spans="1:7" ht="12.75">
      <c r="A302" s="9"/>
      <c r="B302" s="10"/>
      <c r="C302" s="27"/>
      <c r="D302" s="27"/>
      <c r="E302" s="27"/>
      <c r="F302" s="27"/>
      <c r="G302" s="12"/>
    </row>
    <row r="303" spans="1:7" ht="12.75">
      <c r="A303">
        <v>1630</v>
      </c>
      <c r="B303" s="10" t="s">
        <v>44</v>
      </c>
      <c r="C303" s="22">
        <f>'[46]Department Budget'!$E$8</f>
        <v>250</v>
      </c>
      <c r="D303" s="22">
        <f>'[46]Department Budget'!$F$8</f>
        <v>250</v>
      </c>
      <c r="E303" s="22">
        <f>'[46]Department Budget'!$G$8</f>
        <v>250</v>
      </c>
      <c r="F303" s="11"/>
      <c r="G303" s="12">
        <f>(E303/C303)-1</f>
        <v>0</v>
      </c>
    </row>
    <row r="304" spans="1:7" ht="13.5" thickBot="1">
      <c r="A304" s="13"/>
      <c r="B304" s="13"/>
      <c r="C304" s="14"/>
      <c r="D304" s="14"/>
      <c r="E304" s="14"/>
      <c r="F304" s="14"/>
      <c r="G304" s="15"/>
    </row>
    <row r="305" spans="1:7" ht="12.75">
      <c r="A305" s="16"/>
      <c r="B305" s="16"/>
      <c r="C305" s="17"/>
      <c r="D305" s="17"/>
      <c r="E305" s="17"/>
      <c r="F305" s="17"/>
      <c r="G305" s="12"/>
    </row>
    <row r="306" spans="1:7" ht="12.75">
      <c r="A306" s="18"/>
      <c r="B306" s="19" t="s">
        <v>14</v>
      </c>
      <c r="C306" s="20">
        <f>SUM(C302:C304)</f>
        <v>250</v>
      </c>
      <c r="D306" s="20">
        <f>SUM(D302:D304)</f>
        <v>250</v>
      </c>
      <c r="E306" s="20">
        <f>SUM(E302:E304)</f>
        <v>250</v>
      </c>
      <c r="F306" s="20">
        <f>SUM(F302:F304)</f>
        <v>0</v>
      </c>
      <c r="G306" s="12">
        <f>(E306/C306)-1</f>
        <v>0</v>
      </c>
    </row>
    <row r="308" spans="1:7" ht="12.75">
      <c r="A308" s="5"/>
      <c r="B308" s="6" t="s">
        <v>97</v>
      </c>
      <c r="C308" s="7"/>
      <c r="D308" s="7"/>
      <c r="E308" s="7"/>
      <c r="F308" s="7"/>
      <c r="G308" s="8"/>
    </row>
    <row r="309" spans="1:7" ht="12.75">
      <c r="A309" s="23"/>
      <c r="B309" s="24"/>
      <c r="C309" s="25"/>
      <c r="D309" s="25"/>
      <c r="E309" s="25"/>
      <c r="F309" s="25"/>
      <c r="G309" s="26"/>
    </row>
    <row r="310" spans="1:7" ht="12.75">
      <c r="A310" s="23">
        <v>1660</v>
      </c>
      <c r="B310" s="30" t="s">
        <v>29</v>
      </c>
      <c r="C310" s="75">
        <f>'[49]Department Budget'!$E$8</f>
        <v>367248</v>
      </c>
      <c r="D310" s="75">
        <f>'[49]Department Budget'!$F$8</f>
        <v>367248</v>
      </c>
      <c r="E310" s="75">
        <f>'[49]Department Budget'!$G$8</f>
        <v>367248</v>
      </c>
      <c r="F310" s="75"/>
      <c r="G310" s="73">
        <f>(E310/C310)-1</f>
        <v>0</v>
      </c>
    </row>
    <row r="311" spans="1:7" ht="12.75">
      <c r="A311" s="23">
        <v>1661</v>
      </c>
      <c r="B311" s="30" t="s">
        <v>16</v>
      </c>
      <c r="C311" s="75">
        <f>'[49]Department Budget'!$E$9</f>
        <v>316472</v>
      </c>
      <c r="D311" s="75">
        <f>'[49]Department Budget'!$F$9</f>
        <v>317936</v>
      </c>
      <c r="E311" s="75">
        <f>'[49]Department Budget'!$G$9</f>
        <v>317936</v>
      </c>
      <c r="F311" s="72"/>
      <c r="G311" s="73">
        <f>(E311/C311)-1</f>
        <v>0.0046260016683941085</v>
      </c>
    </row>
    <row r="312" spans="1:7" ht="13.5" thickBot="1">
      <c r="A312" s="13"/>
      <c r="B312" s="13"/>
      <c r="C312" s="14"/>
      <c r="D312" s="14"/>
      <c r="E312" s="14"/>
      <c r="F312" s="14"/>
      <c r="G312" s="15"/>
    </row>
    <row r="313" spans="1:7" ht="12.75">
      <c r="A313" s="16"/>
      <c r="B313" s="16"/>
      <c r="C313" s="17"/>
      <c r="D313" s="17"/>
      <c r="E313" s="17"/>
      <c r="F313" s="17"/>
      <c r="G313" s="12"/>
    </row>
    <row r="314" spans="1:7" ht="12.75">
      <c r="A314" s="18"/>
      <c r="B314" s="19" t="s">
        <v>14</v>
      </c>
      <c r="C314" s="20">
        <f>SUM(C310:C312)</f>
        <v>683720</v>
      </c>
      <c r="D314" s="20">
        <f>SUM(D310:D312)</f>
        <v>685184</v>
      </c>
      <c r="E314" s="20">
        <f>SUM(E310:E312)</f>
        <v>685184</v>
      </c>
      <c r="F314" s="20">
        <f>SUM(F310:F312)</f>
        <v>0</v>
      </c>
      <c r="G314" s="12">
        <f>(E314/C314)-1</f>
        <v>0.0021412274030305767</v>
      </c>
    </row>
    <row r="317" spans="1:7" ht="12.75">
      <c r="A317" s="5"/>
      <c r="B317" s="6" t="s">
        <v>101</v>
      </c>
      <c r="C317" s="7"/>
      <c r="D317" s="7"/>
      <c r="E317" s="7"/>
      <c r="F317" s="7"/>
      <c r="G317" s="8"/>
    </row>
    <row r="318" spans="1:7" ht="12.75">
      <c r="A318" s="9"/>
      <c r="B318" s="10"/>
      <c r="C318" s="27"/>
      <c r="D318" s="27"/>
      <c r="E318" s="27"/>
      <c r="F318" s="27"/>
      <c r="G318" s="12"/>
    </row>
    <row r="319" spans="1:7" ht="12.75">
      <c r="A319" s="9">
        <v>1680</v>
      </c>
      <c r="B319" s="10" t="s">
        <v>16</v>
      </c>
      <c r="C319" s="27">
        <f>'[51]Department Budget'!$E$8</f>
        <v>2640</v>
      </c>
      <c r="D319" s="27">
        <f>'[51]Department Budget'!$F$8</f>
        <v>2640</v>
      </c>
      <c r="E319" s="27">
        <f>'[51]Department Budget'!$G$8</f>
        <v>4200</v>
      </c>
      <c r="F319" s="27"/>
      <c r="G319" s="12">
        <v>0</v>
      </c>
    </row>
    <row r="320" spans="1:7" ht="13.5" thickBot="1">
      <c r="A320" s="13"/>
      <c r="B320" s="13"/>
      <c r="C320" s="14"/>
      <c r="D320" s="14"/>
      <c r="E320" s="14"/>
      <c r="F320" s="14"/>
      <c r="G320" s="15"/>
    </row>
    <row r="321" spans="1:7" ht="12.75">
      <c r="A321" s="16"/>
      <c r="B321" s="16"/>
      <c r="C321" s="17"/>
      <c r="D321" s="17"/>
      <c r="E321" s="17"/>
      <c r="F321" s="17"/>
      <c r="G321" s="12"/>
    </row>
    <row r="322" spans="1:7" ht="12.75">
      <c r="A322" s="18"/>
      <c r="B322" s="19" t="s">
        <v>14</v>
      </c>
      <c r="C322" s="20">
        <f>SUM(C318:C320)</f>
        <v>2640</v>
      </c>
      <c r="D322" s="20">
        <f>SUM(D318:D320)</f>
        <v>2640</v>
      </c>
      <c r="E322" s="20">
        <f>SUM(E318:E320)</f>
        <v>4200</v>
      </c>
      <c r="F322" s="20">
        <f>SUM(F318:F320)</f>
        <v>0</v>
      </c>
      <c r="G322" s="12">
        <f>(E322/C322)-1</f>
        <v>0.5909090909090908</v>
      </c>
    </row>
    <row r="324" spans="1:7" ht="12.75">
      <c r="A324" s="5"/>
      <c r="B324" s="6" t="s">
        <v>103</v>
      </c>
      <c r="C324" s="7"/>
      <c r="D324" s="7"/>
      <c r="E324" s="7"/>
      <c r="F324" s="7"/>
      <c r="G324" s="8"/>
    </row>
    <row r="325" spans="1:7" ht="12.75">
      <c r="A325" s="9"/>
      <c r="B325" s="10"/>
      <c r="C325" s="27"/>
      <c r="D325" s="27"/>
      <c r="E325" s="27"/>
      <c r="F325" s="27"/>
      <c r="G325" s="12"/>
    </row>
    <row r="326" spans="1:7" ht="12.75">
      <c r="A326" s="9">
        <v>1690</v>
      </c>
      <c r="B326" s="10" t="s">
        <v>16</v>
      </c>
      <c r="C326" s="11">
        <f>'[52]Department Budget'!$E$8</f>
        <v>0</v>
      </c>
      <c r="D326" s="11">
        <f>'[52]Department Budget'!$F$8</f>
        <v>0</v>
      </c>
      <c r="E326" s="11">
        <f>'[52]Department Budget'!$G$8</f>
        <v>0</v>
      </c>
      <c r="F326" s="27"/>
      <c r="G326" s="12">
        <v>0</v>
      </c>
    </row>
    <row r="327" spans="1:7" ht="13.5" thickBot="1">
      <c r="A327" s="13"/>
      <c r="B327" s="13"/>
      <c r="C327" s="14"/>
      <c r="D327" s="14"/>
      <c r="E327" s="14"/>
      <c r="F327" s="14"/>
      <c r="G327" s="15"/>
    </row>
    <row r="328" spans="1:7" ht="12.75">
      <c r="A328" s="16"/>
      <c r="B328" s="16"/>
      <c r="C328" s="17"/>
      <c r="D328" s="17"/>
      <c r="E328" s="17"/>
      <c r="F328" s="17"/>
      <c r="G328" s="12"/>
    </row>
    <row r="329" spans="1:7" ht="12.75">
      <c r="A329" s="18"/>
      <c r="B329" s="19" t="s">
        <v>14</v>
      </c>
      <c r="C329" s="20">
        <f>SUM(C325:C327)</f>
        <v>0</v>
      </c>
      <c r="D329" s="20">
        <f>SUM(D325:D327)</f>
        <v>0</v>
      </c>
      <c r="E329" s="20">
        <f>SUM(E325:E327)</f>
        <v>0</v>
      </c>
      <c r="F329" s="20">
        <f>SUM(F325:F327)</f>
        <v>0</v>
      </c>
      <c r="G329" s="12">
        <v>0</v>
      </c>
    </row>
    <row r="330" spans="1:7" ht="12.75">
      <c r="A330" s="16"/>
      <c r="B330" s="16"/>
      <c r="C330" s="17"/>
      <c r="D330" s="17"/>
      <c r="E330" s="17"/>
      <c r="F330" s="17"/>
      <c r="G330" s="12"/>
    </row>
    <row r="331" spans="1:7" ht="12.75">
      <c r="A331" s="5"/>
      <c r="B331" s="6" t="s">
        <v>154</v>
      </c>
      <c r="C331" s="7"/>
      <c r="D331" s="7"/>
      <c r="E331" s="7"/>
      <c r="F331" s="7"/>
      <c r="G331" s="8"/>
    </row>
    <row r="332" spans="1:7" ht="12.75">
      <c r="A332" s="9"/>
      <c r="B332" s="10"/>
      <c r="C332" s="27"/>
      <c r="D332" s="27"/>
      <c r="E332" s="27"/>
      <c r="F332" s="27"/>
      <c r="G332" s="12"/>
    </row>
    <row r="333" spans="1:7" ht="12.75">
      <c r="A333" s="9">
        <v>1700</v>
      </c>
      <c r="B333" s="10" t="s">
        <v>29</v>
      </c>
      <c r="C333" s="11">
        <f>'[53]Department Budget'!$E$8</f>
        <v>143285</v>
      </c>
      <c r="D333" s="11">
        <f>'[53]Department Budget'!$F$8</f>
        <v>143285</v>
      </c>
      <c r="E333" s="11">
        <f>'[53]Department Budget'!$G$8</f>
        <v>143285</v>
      </c>
      <c r="F333" s="27"/>
      <c r="G333" s="73">
        <f>(E333/C333)-1</f>
        <v>0</v>
      </c>
    </row>
    <row r="334" spans="1:7" ht="12.75">
      <c r="A334" s="23">
        <v>1701</v>
      </c>
      <c r="B334" s="30" t="s">
        <v>16</v>
      </c>
      <c r="C334" s="11">
        <f>'[53]Department Budget'!$E$9</f>
        <v>113881</v>
      </c>
      <c r="D334" s="11">
        <f>'[53]Department Budget'!$F$9</f>
        <v>112481</v>
      </c>
      <c r="E334" s="11">
        <f>'[53]Department Budget'!$G$9</f>
        <v>112481</v>
      </c>
      <c r="F334" s="75"/>
      <c r="G334" s="73">
        <f>(E334/C334)-1</f>
        <v>-0.012293534478973633</v>
      </c>
    </row>
    <row r="335" spans="1:7" ht="13.5" thickBot="1">
      <c r="A335" s="13"/>
      <c r="B335" s="13"/>
      <c r="C335" s="14"/>
      <c r="D335" s="14"/>
      <c r="E335" s="14"/>
      <c r="F335" s="14"/>
      <c r="G335" s="15"/>
    </row>
    <row r="336" spans="1:7" ht="12.75">
      <c r="A336" s="16"/>
      <c r="B336" s="16"/>
      <c r="C336" s="17"/>
      <c r="D336" s="17"/>
      <c r="E336" s="17"/>
      <c r="F336" s="17"/>
      <c r="G336" s="12"/>
    </row>
    <row r="337" spans="1:7" ht="12.75">
      <c r="A337" s="18"/>
      <c r="B337" s="19" t="s">
        <v>14</v>
      </c>
      <c r="C337" s="20">
        <f>SUM(C332:C335)</f>
        <v>257166</v>
      </c>
      <c r="D337" s="20">
        <f>SUM(D332:D335)</f>
        <v>255766</v>
      </c>
      <c r="E337" s="20">
        <f>SUM(E332:E335)</f>
        <v>255766</v>
      </c>
      <c r="F337" s="20">
        <f>SUM(F332:F335)</f>
        <v>0</v>
      </c>
      <c r="G337" s="12">
        <f>(E337/C337)-1</f>
        <v>-0.0054439544885405144</v>
      </c>
    </row>
    <row r="340" spans="1:7" s="33" customFormat="1" ht="15.75">
      <c r="A340" s="33" t="s">
        <v>147</v>
      </c>
      <c r="C340" s="39">
        <f>SUM(C283+C290+C298+C306+C314+C322+C329+C337)</f>
        <v>1150485.514</v>
      </c>
      <c r="D340" s="39">
        <f>SUM(D283+D290+D298+D306+D314+D322+D329+D337)</f>
        <v>1154728.514</v>
      </c>
      <c r="E340" s="39">
        <f>SUM(E283+E290+E298+E306+E314+E322+E329+E337)</f>
        <v>1156288.514</v>
      </c>
      <c r="F340" s="39" t="e">
        <f>SUM(F283+F290+F298+F306+#REF!+#REF!+F314+#REF!+F322+F329+F337)</f>
        <v>#REF!</v>
      </c>
      <c r="G340" s="12">
        <f>(E340/C340)-1</f>
        <v>0.005043957467855575</v>
      </c>
    </row>
    <row r="341" s="33" customFormat="1" ht="15.75">
      <c r="A341" s="33" t="s">
        <v>148</v>
      </c>
    </row>
    <row r="344" spans="1:7" s="33" customFormat="1" ht="15.75">
      <c r="A344" s="33" t="s">
        <v>118</v>
      </c>
      <c r="C344" s="39">
        <f>SUM(C87+C155+C217+C271+C340)</f>
        <v>7172951.75</v>
      </c>
      <c r="D344" s="39">
        <f>SUM(D87+D155+D217+D271+D340)</f>
        <v>7224775.5296</v>
      </c>
      <c r="E344" s="39">
        <f>SUM(E87+E155+E217+E271+E340)</f>
        <v>7226335.5296</v>
      </c>
      <c r="F344" s="39" t="e">
        <f>SUM(F87+F155+F217+#REF!+F271+F340+#REF!+#REF!)</f>
        <v>#REF!</v>
      </c>
      <c r="G344" s="40">
        <f>(E344/C344)-1</f>
        <v>0.007442372604834491</v>
      </c>
    </row>
    <row r="347" ht="12.75">
      <c r="E347" s="69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287:E3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6"/>
  <sheetViews>
    <sheetView zoomScalePageLayoutView="0" workbookViewId="0" topLeftCell="A436">
      <selection activeCell="Q4" sqref="Q4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16.7109375" style="0" customWidth="1"/>
    <col min="6" max="6" width="16.7109375" style="0" hidden="1" customWidth="1"/>
    <col min="7" max="7" width="12.7109375" style="0" customWidth="1"/>
  </cols>
  <sheetData>
    <row r="1" ht="12.75">
      <c r="E1" s="1"/>
    </row>
    <row r="2" spans="3:6" ht="12.75">
      <c r="C2" s="2"/>
      <c r="D2" s="3" t="s">
        <v>173</v>
      </c>
      <c r="E2" s="3" t="s">
        <v>173</v>
      </c>
      <c r="F2" s="3" t="s">
        <v>163</v>
      </c>
    </row>
    <row r="3" spans="3:7" ht="12.75">
      <c r="C3" s="3" t="s">
        <v>168</v>
      </c>
      <c r="D3" s="3" t="s">
        <v>6</v>
      </c>
      <c r="E3" s="3" t="s">
        <v>8</v>
      </c>
      <c r="F3" s="3" t="s">
        <v>11</v>
      </c>
      <c r="G3" s="1" t="s">
        <v>0</v>
      </c>
    </row>
    <row r="4" spans="1:7" ht="12.75">
      <c r="A4" s="1" t="s">
        <v>4</v>
      </c>
      <c r="B4" s="1" t="s">
        <v>1</v>
      </c>
      <c r="C4" s="3" t="s">
        <v>5</v>
      </c>
      <c r="D4" s="3" t="s">
        <v>7</v>
      </c>
      <c r="E4" s="3" t="s">
        <v>10</v>
      </c>
      <c r="F4" s="3" t="s">
        <v>10</v>
      </c>
      <c r="G4" s="1" t="s">
        <v>3</v>
      </c>
    </row>
    <row r="5" spans="1:7" ht="12.75">
      <c r="A5" s="1"/>
      <c r="B5" s="1"/>
      <c r="C5" s="3"/>
      <c r="D5" s="3"/>
      <c r="E5" s="3"/>
      <c r="F5" s="3"/>
      <c r="G5" s="1"/>
    </row>
    <row r="6" spans="1:7" ht="12.75">
      <c r="A6" s="1"/>
      <c r="B6" s="34" t="s">
        <v>71</v>
      </c>
      <c r="C6" s="3"/>
      <c r="D6" s="3"/>
      <c r="E6" s="3"/>
      <c r="F6" s="3"/>
      <c r="G6" s="1"/>
    </row>
    <row r="7" spans="1:7" ht="12.75">
      <c r="A7" s="1"/>
      <c r="B7" s="1"/>
      <c r="C7" s="3"/>
      <c r="D7" s="3"/>
      <c r="E7" s="3"/>
      <c r="F7" s="3"/>
      <c r="G7" s="1"/>
    </row>
    <row r="8" spans="1:7" ht="12.75">
      <c r="A8" s="1"/>
      <c r="B8" s="1"/>
      <c r="C8" s="3"/>
      <c r="D8" s="3"/>
      <c r="E8" s="3"/>
      <c r="F8" s="3"/>
      <c r="G8" s="4"/>
    </row>
    <row r="9" spans="1:7" ht="12.75">
      <c r="A9" s="5"/>
      <c r="B9" s="6" t="s">
        <v>9</v>
      </c>
      <c r="C9" s="7"/>
      <c r="D9" s="7"/>
      <c r="E9" s="7"/>
      <c r="F9" s="7"/>
      <c r="G9" s="8"/>
    </row>
    <row r="10" spans="1:6" s="26" customFormat="1" ht="12.75">
      <c r="A10" s="23"/>
      <c r="B10" s="24"/>
      <c r="C10" s="25"/>
      <c r="D10" s="25"/>
      <c r="E10" s="25"/>
      <c r="F10" s="25"/>
    </row>
    <row r="11" spans="1:7" ht="12.75">
      <c r="A11" s="9">
        <v>1001</v>
      </c>
      <c r="B11" s="10" t="s">
        <v>13</v>
      </c>
      <c r="C11" s="27">
        <f>'[2]Department Budget'!$E$9</f>
        <v>80</v>
      </c>
      <c r="D11" s="27">
        <f>'[2]Department Budget'!$F$9</f>
        <v>80</v>
      </c>
      <c r="E11" s="27">
        <f>'[2]Department Budget'!$G$9</f>
        <v>80</v>
      </c>
      <c r="F11" s="11"/>
      <c r="G11" s="12">
        <f>(E11/C11)-1</f>
        <v>0</v>
      </c>
    </row>
    <row r="12" spans="1:7" ht="13.5" thickBot="1">
      <c r="A12" s="13"/>
      <c r="B12" s="13"/>
      <c r="C12" s="14"/>
      <c r="D12" s="14"/>
      <c r="E12" s="14"/>
      <c r="F12" s="14"/>
      <c r="G12" s="15"/>
    </row>
    <row r="13" spans="1:7" ht="12.75">
      <c r="A13" s="16"/>
      <c r="B13" s="16"/>
      <c r="C13" s="17"/>
      <c r="D13" s="17"/>
      <c r="E13" s="17"/>
      <c r="F13" s="17"/>
      <c r="G13" s="12"/>
    </row>
    <row r="14" spans="1:7" ht="12.75">
      <c r="A14" s="18"/>
      <c r="B14" s="19" t="s">
        <v>14</v>
      </c>
      <c r="C14" s="20">
        <f>SUM(C11:C12)</f>
        <v>80</v>
      </c>
      <c r="D14" s="20">
        <f>SUM(D11:D12)</f>
        <v>80</v>
      </c>
      <c r="E14" s="20">
        <f>SUM(E11:E12)</f>
        <v>80</v>
      </c>
      <c r="F14" s="20">
        <f>SUM(F11:F12)</f>
        <v>0</v>
      </c>
      <c r="G14" s="12">
        <f>(E14/C14)-1</f>
        <v>0</v>
      </c>
    </row>
    <row r="16" spans="1:7" ht="12.75">
      <c r="A16" s="5"/>
      <c r="B16" s="6" t="s">
        <v>15</v>
      </c>
      <c r="C16" s="7"/>
      <c r="D16" s="7"/>
      <c r="E16" s="7"/>
      <c r="F16" s="7"/>
      <c r="G16" s="8"/>
    </row>
    <row r="17" spans="1:6" s="26" customFormat="1" ht="12.75">
      <c r="A17" s="23"/>
      <c r="B17" s="24"/>
      <c r="C17" s="25"/>
      <c r="D17" s="25"/>
      <c r="E17" s="25"/>
      <c r="F17" s="25"/>
    </row>
    <row r="18" spans="1:7" ht="12.75">
      <c r="A18" s="23">
        <v>1022</v>
      </c>
      <c r="B18" s="30" t="s">
        <v>13</v>
      </c>
      <c r="C18" s="11">
        <f>'[3]Department Budget'!$E$10</f>
        <v>3000</v>
      </c>
      <c r="D18" s="11">
        <f>'[3]Department Budget'!$F$10</f>
        <v>3100</v>
      </c>
      <c r="E18" s="11">
        <f>'[3]Department Budget'!$G$10</f>
        <v>3100</v>
      </c>
      <c r="F18" s="72"/>
      <c r="G18" s="73">
        <f>(E18/C18)-1</f>
        <v>0.03333333333333344</v>
      </c>
    </row>
    <row r="19" spans="1:7" ht="12.75">
      <c r="A19" s="9">
        <v>1023</v>
      </c>
      <c r="B19" s="10" t="s">
        <v>17</v>
      </c>
      <c r="C19" s="11">
        <f>'[3]Department Budget'!$E$11</f>
        <v>0</v>
      </c>
      <c r="D19" s="11">
        <f>'[3]Department Budget'!$F$11</f>
        <v>0</v>
      </c>
      <c r="E19" s="11">
        <f>'[3]Department Budget'!$G$11</f>
        <v>0</v>
      </c>
      <c r="F19" s="22"/>
      <c r="G19" s="12">
        <v>0</v>
      </c>
    </row>
    <row r="20" spans="1:7" ht="12.75">
      <c r="A20" s="9">
        <v>1024</v>
      </c>
      <c r="B20" s="10" t="s">
        <v>18</v>
      </c>
      <c r="C20" s="11">
        <f>'[3]Department Budget'!$E$12</f>
        <v>27000</v>
      </c>
      <c r="D20" s="11">
        <f>'[3]Department Budget'!$F$12</f>
        <v>27000</v>
      </c>
      <c r="E20" s="11">
        <f>'[3]Department Budget'!$G$12</f>
        <v>27000</v>
      </c>
      <c r="F20" s="22"/>
      <c r="G20" s="12">
        <v>0</v>
      </c>
    </row>
    <row r="21" spans="1:7" ht="13.5" thickBot="1">
      <c r="A21" s="13"/>
      <c r="B21" s="13"/>
      <c r="C21" s="14"/>
      <c r="D21" s="14"/>
      <c r="E21" s="14"/>
      <c r="F21" s="14"/>
      <c r="G21" s="15"/>
    </row>
    <row r="22" spans="1:7" ht="12.75">
      <c r="A22" s="16"/>
      <c r="B22" s="16"/>
      <c r="C22" s="17"/>
      <c r="D22" s="17"/>
      <c r="E22" s="17"/>
      <c r="F22" s="17"/>
      <c r="G22" s="12"/>
    </row>
    <row r="23" spans="1:7" ht="12.75">
      <c r="A23" s="18"/>
      <c r="B23" s="19" t="s">
        <v>14</v>
      </c>
      <c r="C23" s="20">
        <f>SUM(C18:C21)</f>
        <v>30000</v>
      </c>
      <c r="D23" s="20">
        <f>SUM(D18:D21)</f>
        <v>30100</v>
      </c>
      <c r="E23" s="20">
        <f>SUM(E18:E21)</f>
        <v>30100</v>
      </c>
      <c r="F23" s="20">
        <f>SUM(F18:F21)</f>
        <v>0</v>
      </c>
      <c r="G23" s="12">
        <f>(E23/C23)-1</f>
        <v>0.0033333333333334103</v>
      </c>
    </row>
    <row r="25" spans="1:7" ht="12.75">
      <c r="A25" s="5"/>
      <c r="B25" s="6" t="s">
        <v>8</v>
      </c>
      <c r="C25" s="7"/>
      <c r="D25" s="7"/>
      <c r="E25" s="7"/>
      <c r="F25" s="7"/>
      <c r="G25" s="8"/>
    </row>
    <row r="26" spans="1:6" s="26" customFormat="1" ht="12.75">
      <c r="A26" s="23"/>
      <c r="B26" s="24"/>
      <c r="C26" s="25"/>
      <c r="D26" s="25"/>
      <c r="E26" s="25"/>
      <c r="F26" s="25"/>
    </row>
    <row r="27" spans="1:7" ht="12.75">
      <c r="A27" s="23">
        <v>1032</v>
      </c>
      <c r="B27" s="30" t="s">
        <v>13</v>
      </c>
      <c r="C27" s="11">
        <f>'[4]Department Budget'!$E$10</f>
        <v>14000</v>
      </c>
      <c r="D27" s="11">
        <f>'[4]Department Budget'!$F$10</f>
        <v>14000</v>
      </c>
      <c r="E27" s="11">
        <f>'[4]Department Budget'!$G$10</f>
        <v>14000</v>
      </c>
      <c r="F27" s="72"/>
      <c r="G27" s="73">
        <f>(E27/C27)-1</f>
        <v>0</v>
      </c>
    </row>
    <row r="28" spans="1:7" ht="12.75">
      <c r="A28" s="23">
        <v>1033</v>
      </c>
      <c r="B28" s="30" t="s">
        <v>17</v>
      </c>
      <c r="C28" s="11">
        <f>'[4]Department Budget'!$E$11</f>
        <v>0</v>
      </c>
      <c r="D28" s="11">
        <f>'[4]Department Budget'!$F$11</f>
        <v>0</v>
      </c>
      <c r="E28" s="11">
        <f>'[4]Department Budget'!$G$11</f>
        <v>0</v>
      </c>
      <c r="F28" s="72"/>
      <c r="G28" s="73">
        <v>0</v>
      </c>
    </row>
    <row r="29" spans="1:7" ht="12.75">
      <c r="A29" s="9">
        <v>1034</v>
      </c>
      <c r="B29" s="10" t="s">
        <v>155</v>
      </c>
      <c r="C29" s="11">
        <f>'[4]Department Budget'!$E$12</f>
        <v>0</v>
      </c>
      <c r="D29" s="11">
        <f>'[4]Department Budget'!$F$12</f>
        <v>0</v>
      </c>
      <c r="E29" s="11">
        <f>'[4]Department Budget'!$G$12</f>
        <v>0</v>
      </c>
      <c r="F29" s="22"/>
      <c r="G29" s="12">
        <v>0</v>
      </c>
    </row>
    <row r="30" spans="1:7" ht="13.5" thickBot="1">
      <c r="A30" s="13"/>
      <c r="B30" s="13"/>
      <c r="C30" s="14"/>
      <c r="D30" s="14"/>
      <c r="E30" s="14"/>
      <c r="F30" s="14"/>
      <c r="G30" s="15"/>
    </row>
    <row r="31" spans="1:7" ht="12.75">
      <c r="A31" s="16"/>
      <c r="B31" s="16"/>
      <c r="C31" s="17"/>
      <c r="D31" s="17"/>
      <c r="E31" s="17"/>
      <c r="F31" s="17"/>
      <c r="G31" s="12"/>
    </row>
    <row r="32" spans="1:7" ht="12.75">
      <c r="A32" s="18"/>
      <c r="B32" s="19" t="s">
        <v>14</v>
      </c>
      <c r="C32" s="20">
        <f>SUM(C27:C30)</f>
        <v>14000</v>
      </c>
      <c r="D32" s="20">
        <f>SUM(D27:D30)</f>
        <v>14000</v>
      </c>
      <c r="E32" s="20">
        <f>SUM(E27:E30)</f>
        <v>14000</v>
      </c>
      <c r="F32" s="20">
        <f>SUM(F27:F30)</f>
        <v>0</v>
      </c>
      <c r="G32" s="12">
        <f>(E32/C32)-1</f>
        <v>0</v>
      </c>
    </row>
    <row r="33" spans="1:7" ht="12.75">
      <c r="A33" s="18"/>
      <c r="B33" s="19"/>
      <c r="C33" s="20"/>
      <c r="D33" s="20"/>
      <c r="E33" s="20"/>
      <c r="F33" s="20"/>
      <c r="G33" s="21"/>
    </row>
    <row r="34" spans="1:7" ht="12.75">
      <c r="A34" s="5"/>
      <c r="B34" s="6" t="s">
        <v>20</v>
      </c>
      <c r="C34" s="7"/>
      <c r="D34" s="7"/>
      <c r="E34" s="7"/>
      <c r="F34" s="7"/>
      <c r="G34" s="8"/>
    </row>
    <row r="35" spans="1:6" s="26" customFormat="1" ht="12.75">
      <c r="A35" s="23"/>
      <c r="B35" s="24"/>
      <c r="C35" s="25"/>
      <c r="D35" s="25"/>
      <c r="E35" s="25"/>
      <c r="F35" s="25"/>
    </row>
    <row r="36" spans="1:7" ht="12.75">
      <c r="A36" s="9">
        <v>1040</v>
      </c>
      <c r="B36" s="10" t="s">
        <v>13</v>
      </c>
      <c r="C36" s="11">
        <f>'[5]Department Budget'!$E$8</f>
        <v>210</v>
      </c>
      <c r="D36" s="11">
        <f>'[5]Department Budget'!$F$8</f>
        <v>210</v>
      </c>
      <c r="E36" s="11">
        <f>'[5]Department Budget'!$G$8</f>
        <v>210</v>
      </c>
      <c r="F36" s="11"/>
      <c r="G36" s="12">
        <v>0</v>
      </c>
    </row>
    <row r="37" spans="1:7" ht="12.75">
      <c r="A37" s="10">
        <v>1041</v>
      </c>
      <c r="B37" s="10" t="s">
        <v>21</v>
      </c>
      <c r="C37" s="11">
        <f>'[5]Department Budget'!$E$9</f>
        <v>150000</v>
      </c>
      <c r="D37" s="11">
        <f>'[5]Department Budget'!$F$9</f>
        <v>150000</v>
      </c>
      <c r="E37" s="11">
        <f>'[5]Department Budget'!$G$9</f>
        <v>150000</v>
      </c>
      <c r="F37" s="2"/>
      <c r="G37" s="12">
        <f>(E37/C37)-1</f>
        <v>0</v>
      </c>
    </row>
    <row r="38" spans="1:7" ht="13.5" thickBot="1">
      <c r="A38" s="13"/>
      <c r="B38" s="13"/>
      <c r="C38" s="14"/>
      <c r="D38" s="14"/>
      <c r="E38" s="14"/>
      <c r="F38" s="14"/>
      <c r="G38" s="15"/>
    </row>
    <row r="39" spans="1:7" ht="12.75">
      <c r="A39" s="16"/>
      <c r="B39" s="16"/>
      <c r="C39" s="17"/>
      <c r="D39" s="17"/>
      <c r="E39" s="17"/>
      <c r="F39" s="17"/>
      <c r="G39" s="12"/>
    </row>
    <row r="40" spans="1:7" ht="12.75">
      <c r="A40" s="18"/>
      <c r="B40" s="19" t="s">
        <v>14</v>
      </c>
      <c r="C40" s="20">
        <f>SUM(C36:C38)</f>
        <v>150210</v>
      </c>
      <c r="D40" s="20">
        <f>SUM(D36:D38)</f>
        <v>150210</v>
      </c>
      <c r="E40" s="20">
        <f>SUM(E36:E38)</f>
        <v>150210</v>
      </c>
      <c r="F40" s="20">
        <f>SUM(F36:F38)</f>
        <v>0</v>
      </c>
      <c r="G40" s="12">
        <f>(E40/C40)-1</f>
        <v>0</v>
      </c>
    </row>
    <row r="42" spans="1:7" ht="12.75">
      <c r="A42" s="5"/>
      <c r="B42" s="6" t="s">
        <v>22</v>
      </c>
      <c r="C42" s="7"/>
      <c r="D42" s="7"/>
      <c r="E42" s="7"/>
      <c r="F42" s="7"/>
      <c r="G42" s="8"/>
    </row>
    <row r="43" spans="1:6" s="26" customFormat="1" ht="12.75">
      <c r="A43" s="23"/>
      <c r="B43" s="24"/>
      <c r="C43" s="25"/>
      <c r="D43" s="25"/>
      <c r="E43" s="25"/>
      <c r="F43" s="25"/>
    </row>
    <row r="44" spans="1:7" ht="12.75">
      <c r="A44" s="9">
        <v>1052</v>
      </c>
      <c r="B44" s="10" t="s">
        <v>13</v>
      </c>
      <c r="C44" s="11">
        <f>'[6]Department Budget'!$E$10</f>
        <v>31185</v>
      </c>
      <c r="D44" s="11">
        <f>'[6]Department Budget'!$F$10</f>
        <v>32140</v>
      </c>
      <c r="E44" s="11">
        <f>'[6]Department Budget'!$G$10</f>
        <v>32140</v>
      </c>
      <c r="F44" s="11"/>
      <c r="G44" s="12">
        <f>(E44/C44)-1</f>
        <v>0.03062369729036396</v>
      </c>
    </row>
    <row r="45" spans="1:7" ht="13.5" thickBot="1">
      <c r="A45" s="13"/>
      <c r="B45" s="13"/>
      <c r="C45" s="14"/>
      <c r="D45" s="14"/>
      <c r="E45" s="14"/>
      <c r="F45" s="14"/>
      <c r="G45" s="15"/>
    </row>
    <row r="46" spans="1:7" ht="12.75">
      <c r="A46" s="16"/>
      <c r="B46" s="16"/>
      <c r="C46" s="17"/>
      <c r="D46" s="17"/>
      <c r="E46" s="17"/>
      <c r="F46" s="17"/>
      <c r="G46" s="12"/>
    </row>
    <row r="47" spans="1:7" ht="12.75">
      <c r="A47" s="18"/>
      <c r="B47" s="19" t="s">
        <v>14</v>
      </c>
      <c r="C47" s="20">
        <f>SUM(C44:C45)</f>
        <v>31185</v>
      </c>
      <c r="D47" s="20">
        <f>SUM(D44:D45)</f>
        <v>32140</v>
      </c>
      <c r="E47" s="20">
        <f>SUM(E44:E45)</f>
        <v>32140</v>
      </c>
      <c r="F47" s="20">
        <f>SUM(F44:F45)</f>
        <v>0</v>
      </c>
      <c r="G47" s="12">
        <f>(E47/C47)-1</f>
        <v>0.03062369729036396</v>
      </c>
    </row>
    <row r="49" spans="1:7" ht="12.75">
      <c r="A49" s="5"/>
      <c r="B49" s="6" t="s">
        <v>23</v>
      </c>
      <c r="C49" s="7"/>
      <c r="D49" s="7"/>
      <c r="E49" s="7"/>
      <c r="F49" s="7"/>
      <c r="G49" s="8"/>
    </row>
    <row r="50" spans="1:6" s="26" customFormat="1" ht="12.75">
      <c r="A50" s="23"/>
      <c r="B50" s="24"/>
      <c r="C50" s="25"/>
      <c r="D50" s="25"/>
      <c r="E50" s="25"/>
      <c r="F50" s="25"/>
    </row>
    <row r="51" spans="1:7" ht="12.75">
      <c r="A51" s="23">
        <v>1062</v>
      </c>
      <c r="B51" s="30" t="s">
        <v>13</v>
      </c>
      <c r="C51" s="11">
        <f>'[7]Department Budget'!$E$10</f>
        <v>23235</v>
      </c>
      <c r="D51" s="11">
        <f>'[7]Department Budget'!$F$10</f>
        <v>23556</v>
      </c>
      <c r="E51" s="11">
        <f>'[7]Department Budget'!$G$10</f>
        <v>22630</v>
      </c>
      <c r="F51" s="72"/>
      <c r="G51" s="73">
        <f>(E51/C51)-1</f>
        <v>-0.02603830428233267</v>
      </c>
    </row>
    <row r="52" spans="1:7" ht="12.75">
      <c r="A52" s="9">
        <v>1063</v>
      </c>
      <c r="B52" s="10" t="s">
        <v>24</v>
      </c>
      <c r="C52" s="11">
        <f>'[7]Department Budget'!$E$11</f>
        <v>0</v>
      </c>
      <c r="D52" s="11">
        <f>'[7]Department Budget'!$F$11</f>
        <v>0</v>
      </c>
      <c r="E52" s="11">
        <f>'[7]Department Budget'!$G$11</f>
        <v>0</v>
      </c>
      <c r="F52" s="22"/>
      <c r="G52" s="12">
        <v>0</v>
      </c>
    </row>
    <row r="53" spans="1:7" ht="13.5" thickBot="1">
      <c r="A53" s="13"/>
      <c r="B53" s="13"/>
      <c r="C53" s="14"/>
      <c r="D53" s="14"/>
      <c r="E53" s="14"/>
      <c r="F53" s="14"/>
      <c r="G53" s="15"/>
    </row>
    <row r="54" spans="1:7" ht="12.75">
      <c r="A54" s="16"/>
      <c r="B54" s="16"/>
      <c r="C54" s="17"/>
      <c r="D54" s="17"/>
      <c r="E54" s="17"/>
      <c r="F54" s="17"/>
      <c r="G54" s="12"/>
    </row>
    <row r="55" spans="1:7" ht="12.75">
      <c r="A55" s="18"/>
      <c r="B55" s="19" t="s">
        <v>14</v>
      </c>
      <c r="C55" s="20">
        <f>SUM(C51:C53)</f>
        <v>23235</v>
      </c>
      <c r="D55" s="20">
        <f>SUM(D51:D53)</f>
        <v>23556</v>
      </c>
      <c r="E55" s="20">
        <f>SUM(E51:E53)</f>
        <v>22630</v>
      </c>
      <c r="F55" s="20">
        <f>SUM(F51:F53)</f>
        <v>0</v>
      </c>
      <c r="G55" s="12">
        <f>(E55/C55)-1</f>
        <v>-0.02603830428233267</v>
      </c>
    </row>
    <row r="57" spans="1:7" ht="12.75">
      <c r="A57" s="5"/>
      <c r="B57" s="6" t="s">
        <v>25</v>
      </c>
      <c r="C57" s="7"/>
      <c r="D57" s="7"/>
      <c r="E57" s="7"/>
      <c r="F57" s="7"/>
      <c r="G57" s="8"/>
    </row>
    <row r="58" spans="1:6" s="26" customFormat="1" ht="12.75">
      <c r="A58" s="23"/>
      <c r="B58" s="24"/>
      <c r="C58" s="25"/>
      <c r="D58" s="25"/>
      <c r="E58" s="25"/>
      <c r="F58" s="25"/>
    </row>
    <row r="59" spans="1:7" ht="12.75">
      <c r="A59" s="23">
        <v>1072</v>
      </c>
      <c r="B59" s="30" t="s">
        <v>13</v>
      </c>
      <c r="C59" s="11">
        <f>'[8]Department Budget'!$E$10</f>
        <v>22855</v>
      </c>
      <c r="D59" s="11">
        <f>'[8]Department Budget'!$F$10</f>
        <v>21865</v>
      </c>
      <c r="E59" s="11">
        <f>'[8]Department Budget'!$G$10</f>
        <v>21865</v>
      </c>
      <c r="F59" s="72"/>
      <c r="G59" s="73">
        <f>(E59/C59)-1</f>
        <v>-0.043316560927586956</v>
      </c>
    </row>
    <row r="60" spans="1:7" ht="12.75">
      <c r="A60" s="9">
        <v>1073</v>
      </c>
      <c r="B60" s="10" t="s">
        <v>26</v>
      </c>
      <c r="C60" s="11">
        <f>'[8]Department Budget'!$E$11</f>
        <v>4500</v>
      </c>
      <c r="D60" s="11">
        <f>'[8]Department Budget'!$F$11</f>
        <v>4500</v>
      </c>
      <c r="E60" s="11">
        <f>'[8]Department Budget'!$G$11</f>
        <v>4500</v>
      </c>
      <c r="F60" s="11"/>
      <c r="G60" s="12">
        <f>(E60/C60)-1</f>
        <v>0</v>
      </c>
    </row>
    <row r="61" spans="1:7" ht="12.75">
      <c r="A61" s="9">
        <v>1074</v>
      </c>
      <c r="B61" s="10" t="s">
        <v>27</v>
      </c>
      <c r="C61" s="11">
        <f>'[8]Department Budget'!$E$12</f>
        <v>5000</v>
      </c>
      <c r="D61" s="11">
        <f>'[8]Department Budget'!$F$12</f>
        <v>6000</v>
      </c>
      <c r="E61" s="11">
        <f>'[8]Department Budget'!$G$12</f>
        <v>6000</v>
      </c>
      <c r="F61" s="22"/>
      <c r="G61" s="12">
        <f>(E61/C61)-1</f>
        <v>0.19999999999999996</v>
      </c>
    </row>
    <row r="62" spans="1:7" ht="13.5" thickBot="1">
      <c r="A62" s="13"/>
      <c r="B62" s="13"/>
      <c r="C62" s="14"/>
      <c r="D62" s="14"/>
      <c r="E62" s="14"/>
      <c r="F62" s="14"/>
      <c r="G62" s="15"/>
    </row>
    <row r="63" spans="1:7" ht="12.75">
      <c r="A63" s="16"/>
      <c r="B63" s="16"/>
      <c r="C63" s="17"/>
      <c r="D63" s="17"/>
      <c r="E63" s="17"/>
      <c r="F63" s="17"/>
      <c r="G63" s="12"/>
    </row>
    <row r="64" spans="1:7" ht="12.75">
      <c r="A64" s="18"/>
      <c r="B64" s="19" t="s">
        <v>14</v>
      </c>
      <c r="C64" s="20">
        <f>SUM(C59:C62)</f>
        <v>32355</v>
      </c>
      <c r="D64" s="20">
        <f>SUM(D59:D62)</f>
        <v>32365</v>
      </c>
      <c r="E64" s="20">
        <f>SUM(E59:E62)</f>
        <v>32365</v>
      </c>
      <c r="F64" s="20">
        <f>SUM(F59:F62)</f>
        <v>0</v>
      </c>
      <c r="G64" s="12">
        <f>(E64/C64)-1</f>
        <v>0.000309071240921055</v>
      </c>
    </row>
    <row r="66" spans="1:7" ht="12.75">
      <c r="A66" s="5"/>
      <c r="B66" s="6" t="s">
        <v>28</v>
      </c>
      <c r="C66" s="7"/>
      <c r="D66" s="7"/>
      <c r="E66" s="7"/>
      <c r="F66" s="7"/>
      <c r="G66" s="8"/>
    </row>
    <row r="67" spans="1:7" ht="12.75">
      <c r="A67" s="23"/>
      <c r="B67" s="24"/>
      <c r="C67" s="25"/>
      <c r="D67" s="25"/>
      <c r="E67" s="25"/>
      <c r="F67" s="25"/>
      <c r="G67" s="26"/>
    </row>
    <row r="68" spans="1:7" ht="12.75">
      <c r="A68" s="9">
        <v>1080</v>
      </c>
      <c r="B68" s="10" t="s">
        <v>13</v>
      </c>
      <c r="C68" s="11">
        <f>'[9]Department Budget'!$E$8</f>
        <v>90000</v>
      </c>
      <c r="D68" s="11">
        <f>'[9]Department Budget'!$F$8</f>
        <v>90000</v>
      </c>
      <c r="E68" s="11">
        <f>'[9]Department Budget'!$G$8</f>
        <v>70000</v>
      </c>
      <c r="F68" s="11"/>
      <c r="G68" s="12">
        <f>(E68/C68)-1</f>
        <v>-0.2222222222222222</v>
      </c>
    </row>
    <row r="69" spans="1:7" ht="13.5" thickBot="1">
      <c r="A69" s="13"/>
      <c r="B69" s="13"/>
      <c r="C69" s="14"/>
      <c r="D69" s="14"/>
      <c r="E69" s="14"/>
      <c r="F69" s="14"/>
      <c r="G69" s="15"/>
    </row>
    <row r="70" spans="1:7" ht="12.75">
      <c r="A70" s="16"/>
      <c r="B70" s="16"/>
      <c r="C70" s="17"/>
      <c r="D70" s="17"/>
      <c r="E70" s="17"/>
      <c r="F70" s="17"/>
      <c r="G70" s="12"/>
    </row>
    <row r="71" spans="1:7" ht="12.75">
      <c r="A71" s="18"/>
      <c r="B71" s="19" t="s">
        <v>14</v>
      </c>
      <c r="C71" s="20">
        <f>SUM(C68:C69)</f>
        <v>90000</v>
      </c>
      <c r="D71" s="20">
        <f>SUM(D68:D69)</f>
        <v>90000</v>
      </c>
      <c r="E71" s="20">
        <f>SUM(E68:E69)</f>
        <v>70000</v>
      </c>
      <c r="F71" s="20">
        <f>SUM(F68:F69)</f>
        <v>0</v>
      </c>
      <c r="G71" s="12">
        <f>(E71/C71)-1</f>
        <v>-0.2222222222222222</v>
      </c>
    </row>
    <row r="73" spans="1:7" ht="12.75">
      <c r="A73" s="5"/>
      <c r="B73" s="6" t="s">
        <v>149</v>
      </c>
      <c r="C73" s="7"/>
      <c r="D73" s="7"/>
      <c r="E73" s="7"/>
      <c r="F73" s="7"/>
      <c r="G73" s="8"/>
    </row>
    <row r="74" spans="1:7" ht="12.75">
      <c r="A74" s="23"/>
      <c r="B74" s="24"/>
      <c r="C74" s="25"/>
      <c r="D74" s="25"/>
      <c r="E74" s="25"/>
      <c r="F74" s="25"/>
      <c r="G74" s="26"/>
    </row>
    <row r="75" spans="1:7" ht="12.75">
      <c r="A75" s="9">
        <v>1091</v>
      </c>
      <c r="B75" s="10" t="s">
        <v>13</v>
      </c>
      <c r="C75" s="11">
        <f>'[10]Department Budget'!$E$9</f>
        <v>9550</v>
      </c>
      <c r="D75" s="11">
        <f>'[10]Department Budget'!$F$9</f>
        <v>10000</v>
      </c>
      <c r="E75" s="11">
        <f>'[10]Department Budget'!$G$9</f>
        <v>10000</v>
      </c>
      <c r="F75" s="11"/>
      <c r="G75" s="12">
        <f>(E75/C75)-1</f>
        <v>0.04712041884816753</v>
      </c>
    </row>
    <row r="76" spans="1:7" ht="13.5" thickBot="1">
      <c r="A76" s="13"/>
      <c r="B76" s="13"/>
      <c r="C76" s="14"/>
      <c r="D76" s="14"/>
      <c r="E76" s="14"/>
      <c r="F76" s="14"/>
      <c r="G76" s="15"/>
    </row>
    <row r="77" spans="1:7" ht="12.75">
      <c r="A77" s="16"/>
      <c r="B77" s="16"/>
      <c r="C77" s="17"/>
      <c r="D77" s="17"/>
      <c r="E77" s="17"/>
      <c r="F77" s="17"/>
      <c r="G77" s="12"/>
    </row>
    <row r="78" spans="1:7" ht="12.75">
      <c r="A78" s="18"/>
      <c r="B78" s="19" t="s">
        <v>14</v>
      </c>
      <c r="C78" s="20">
        <f>SUM(C75:C76)</f>
        <v>9550</v>
      </c>
      <c r="D78" s="20">
        <f>SUM(D75:D76)</f>
        <v>10000</v>
      </c>
      <c r="E78" s="20">
        <f>SUM(E75:E76)</f>
        <v>10000</v>
      </c>
      <c r="F78" s="20">
        <f>SUM(F75:F76)</f>
        <v>0</v>
      </c>
      <c r="G78" s="12">
        <f>(E78/C78)-1</f>
        <v>0.04712041884816753</v>
      </c>
    </row>
    <row r="80" spans="1:7" ht="12.75">
      <c r="A80" s="5"/>
      <c r="B80" s="6" t="s">
        <v>150</v>
      </c>
      <c r="C80" s="7"/>
      <c r="D80" s="7"/>
      <c r="E80" s="7"/>
      <c r="F80" s="7"/>
      <c r="G80" s="8"/>
    </row>
    <row r="81" spans="1:7" ht="12.75">
      <c r="A81" s="23"/>
      <c r="B81" s="24"/>
      <c r="C81" s="25"/>
      <c r="D81" s="25"/>
      <c r="E81" s="25"/>
      <c r="F81" s="25"/>
      <c r="G81" s="26"/>
    </row>
    <row r="82" spans="1:7" ht="12.75">
      <c r="A82" s="9">
        <v>1102</v>
      </c>
      <c r="B82" s="10" t="s">
        <v>13</v>
      </c>
      <c r="C82" s="11">
        <f>'[11]Department Budget'!$E$10</f>
        <v>24800</v>
      </c>
      <c r="D82" s="11">
        <f>'[11]Department Budget'!$F$10</f>
        <v>24800</v>
      </c>
      <c r="E82" s="11">
        <f>'[11]Department Budget'!$G$10</f>
        <v>24800</v>
      </c>
      <c r="F82" s="11"/>
      <c r="G82" s="12">
        <f>(E82/C82)-1</f>
        <v>0</v>
      </c>
    </row>
    <row r="83" spans="1:7" ht="13.5" thickBot="1">
      <c r="A83" s="13"/>
      <c r="B83" s="13"/>
      <c r="C83" s="14"/>
      <c r="D83" s="14"/>
      <c r="E83" s="14"/>
      <c r="F83" s="14"/>
      <c r="G83" s="15"/>
    </row>
    <row r="84" spans="1:7" ht="12.75">
      <c r="A84" s="16"/>
      <c r="B84" s="16"/>
      <c r="C84" s="17"/>
      <c r="D84" s="17"/>
      <c r="E84" s="17"/>
      <c r="F84" s="17"/>
      <c r="G84" s="12"/>
    </row>
    <row r="85" spans="1:7" ht="12.75">
      <c r="A85" s="18"/>
      <c r="B85" s="19" t="s">
        <v>14</v>
      </c>
      <c r="C85" s="20">
        <f>SUM(C82:C83)</f>
        <v>24800</v>
      </c>
      <c r="D85" s="20">
        <f>SUM(D82:D83)</f>
        <v>24800</v>
      </c>
      <c r="E85" s="20">
        <f>SUM(E82:E83)</f>
        <v>24800</v>
      </c>
      <c r="F85" s="20">
        <f>SUM(F82:F83)</f>
        <v>0</v>
      </c>
      <c r="G85" s="12">
        <f>(E85/C85)-1</f>
        <v>0</v>
      </c>
    </row>
    <row r="87" spans="1:7" ht="12.75">
      <c r="A87" s="5"/>
      <c r="B87" s="6" t="s">
        <v>30</v>
      </c>
      <c r="C87" s="7"/>
      <c r="D87" s="7"/>
      <c r="E87" s="7"/>
      <c r="F87" s="7"/>
      <c r="G87" s="8"/>
    </row>
    <row r="88" spans="1:7" ht="12.75">
      <c r="A88" s="23"/>
      <c r="B88" s="24"/>
      <c r="C88" s="25"/>
      <c r="D88" s="25"/>
      <c r="E88" s="25"/>
      <c r="F88" s="25"/>
      <c r="G88" s="26"/>
    </row>
    <row r="89" spans="1:7" ht="12.75">
      <c r="A89" s="9">
        <v>1120</v>
      </c>
      <c r="B89" s="10" t="s">
        <v>13</v>
      </c>
      <c r="C89" s="11">
        <f>'[12]Department Budget'!$E$8</f>
        <v>15100</v>
      </c>
      <c r="D89" s="11">
        <f>'[12]Department Budget'!$F$8</f>
        <v>18600</v>
      </c>
      <c r="E89" s="11">
        <f>'[12]Department Budget'!$G$8</f>
        <v>18600</v>
      </c>
      <c r="F89" s="11"/>
      <c r="G89" s="12">
        <f>(E89/C89)-1</f>
        <v>0.23178807947019875</v>
      </c>
    </row>
    <row r="90" spans="1:7" ht="13.5" thickBot="1">
      <c r="A90" s="13"/>
      <c r="B90" s="13"/>
      <c r="C90" s="14"/>
      <c r="D90" s="14"/>
      <c r="E90" s="14"/>
      <c r="F90" s="14"/>
      <c r="G90" s="15"/>
    </row>
    <row r="91" spans="1:7" ht="12.75">
      <c r="A91" s="16"/>
      <c r="B91" s="16"/>
      <c r="C91" s="17"/>
      <c r="D91" s="17"/>
      <c r="E91" s="17"/>
      <c r="F91" s="17"/>
      <c r="G91" s="12"/>
    </row>
    <row r="92" spans="1:7" ht="12.75">
      <c r="A92" s="18"/>
      <c r="B92" s="19" t="s">
        <v>14</v>
      </c>
      <c r="C92" s="20">
        <f>SUM(C89:C90)</f>
        <v>15100</v>
      </c>
      <c r="D92" s="20">
        <f>SUM(D89:D90)</f>
        <v>18600</v>
      </c>
      <c r="E92" s="20">
        <f>SUM(E89:E90)</f>
        <v>18600</v>
      </c>
      <c r="F92" s="20">
        <f>SUM(F89:F90)</f>
        <v>0</v>
      </c>
      <c r="G92" s="12">
        <f>(E92/C92)-1</f>
        <v>0.23178807947019875</v>
      </c>
    </row>
    <row r="95" spans="1:7" ht="12.75">
      <c r="A95" s="5"/>
      <c r="B95" s="6" t="s">
        <v>31</v>
      </c>
      <c r="C95" s="7"/>
      <c r="D95" s="7"/>
      <c r="E95" s="7"/>
      <c r="F95" s="7"/>
      <c r="G95" s="8"/>
    </row>
    <row r="96" spans="1:7" ht="12.75">
      <c r="A96" s="23"/>
      <c r="B96" s="24"/>
      <c r="C96" s="25"/>
      <c r="D96" s="25"/>
      <c r="E96" s="25"/>
      <c r="F96" s="25"/>
      <c r="G96" s="26"/>
    </row>
    <row r="97" spans="1:7" ht="12.75">
      <c r="A97" s="23">
        <v>1132</v>
      </c>
      <c r="B97" s="30" t="s">
        <v>13</v>
      </c>
      <c r="C97" s="11">
        <f>'[13]Department Budget'!$E$10</f>
        <v>11515</v>
      </c>
      <c r="D97" s="11">
        <f>'[13]Department Budget'!$F$10</f>
        <v>11690</v>
      </c>
      <c r="E97" s="11">
        <f>'[13]Department Budget'!$G$10</f>
        <v>11690</v>
      </c>
      <c r="F97" s="72"/>
      <c r="G97" s="73">
        <f>(E97/C97)-1</f>
        <v>0.015197568389057725</v>
      </c>
    </row>
    <row r="98" spans="1:7" ht="12.75">
      <c r="A98" s="9">
        <v>1133</v>
      </c>
      <c r="B98" s="10" t="s">
        <v>18</v>
      </c>
      <c r="C98" s="11">
        <f>'[13]Department Budget'!$E$11</f>
        <v>0</v>
      </c>
      <c r="D98" s="11">
        <f>'[13]Department Budget'!$F$11</f>
        <v>0</v>
      </c>
      <c r="E98" s="11">
        <f>'[13]Department Budget'!$G$11</f>
        <v>0</v>
      </c>
      <c r="F98" s="22"/>
      <c r="G98" s="12">
        <v>0</v>
      </c>
    </row>
    <row r="99" spans="1:7" ht="13.5" thickBot="1">
      <c r="A99" s="13"/>
      <c r="B99" s="13"/>
      <c r="C99" s="14"/>
      <c r="D99" s="14"/>
      <c r="E99" s="14"/>
      <c r="F99" s="14"/>
      <c r="G99" s="15"/>
    </row>
    <row r="100" spans="1:7" ht="12.75">
      <c r="A100" s="16"/>
      <c r="B100" s="16"/>
      <c r="C100" s="17"/>
      <c r="D100" s="17"/>
      <c r="E100" s="17"/>
      <c r="F100" s="17"/>
      <c r="G100" s="12"/>
    </row>
    <row r="101" spans="1:7" ht="12.75">
      <c r="A101" s="18"/>
      <c r="B101" s="19" t="s">
        <v>14</v>
      </c>
      <c r="C101" s="20">
        <f>SUM(C97:C99)</f>
        <v>11515</v>
      </c>
      <c r="D101" s="20">
        <f>SUM(D97:D99)</f>
        <v>11690</v>
      </c>
      <c r="E101" s="20">
        <f>SUM(E97:E99)</f>
        <v>11690</v>
      </c>
      <c r="F101" s="20">
        <f>SUM(F97:F99)</f>
        <v>0</v>
      </c>
      <c r="G101" s="12">
        <f>(E101/C101)-1</f>
        <v>0.015197568389057725</v>
      </c>
    </row>
    <row r="103" spans="1:7" ht="12.75">
      <c r="A103" s="5"/>
      <c r="B103" s="6" t="s">
        <v>119</v>
      </c>
      <c r="C103" s="7"/>
      <c r="D103" s="7"/>
      <c r="E103" s="7"/>
      <c r="F103" s="7"/>
      <c r="G103" s="8"/>
    </row>
    <row r="104" spans="1:7" ht="12.75">
      <c r="A104" s="23"/>
      <c r="B104" s="24"/>
      <c r="C104" s="25"/>
      <c r="D104" s="25"/>
      <c r="E104" s="25"/>
      <c r="F104" s="25"/>
      <c r="G104" s="26"/>
    </row>
    <row r="105" spans="1:7" ht="12.75">
      <c r="A105" s="10">
        <v>1141</v>
      </c>
      <c r="B105" s="10" t="s">
        <v>13</v>
      </c>
      <c r="C105" s="11">
        <f>'[14]Department Budget'!$E$9</f>
        <v>6831</v>
      </c>
      <c r="D105" s="11">
        <f>'[14]Department Budget'!$F$9</f>
        <v>11070</v>
      </c>
      <c r="E105" s="11">
        <f>'[14]Department Budget'!$G$9</f>
        <v>11070</v>
      </c>
      <c r="F105" s="11"/>
      <c r="G105" s="12">
        <f>(E105/C105)-1</f>
        <v>0.6205533596837944</v>
      </c>
    </row>
    <row r="106" spans="1:7" ht="12.75">
      <c r="A106" s="9">
        <v>1142</v>
      </c>
      <c r="B106" s="10" t="s">
        <v>18</v>
      </c>
      <c r="C106" s="11">
        <f>'[14]Department Budget'!$E$10</f>
        <v>0</v>
      </c>
      <c r="D106" s="11">
        <f>'[14]Department Budget'!$F$10</f>
        <v>0</v>
      </c>
      <c r="E106" s="11">
        <f>'[14]Department Budget'!$G$10</f>
        <v>0</v>
      </c>
      <c r="F106" s="2"/>
      <c r="G106" s="12">
        <v>0</v>
      </c>
    </row>
    <row r="107" spans="1:7" ht="13.5" thickBot="1">
      <c r="A107" s="13"/>
      <c r="B107" s="13"/>
      <c r="C107" s="14"/>
      <c r="D107" s="14"/>
      <c r="E107" s="14"/>
      <c r="F107" s="14"/>
      <c r="G107" s="15"/>
    </row>
    <row r="108" spans="1:7" ht="12.75">
      <c r="A108" s="16"/>
      <c r="B108" s="16"/>
      <c r="C108" s="17"/>
      <c r="D108" s="17"/>
      <c r="E108" s="17"/>
      <c r="F108" s="17"/>
      <c r="G108" s="12"/>
    </row>
    <row r="109" spans="1:7" ht="12.75">
      <c r="A109" s="18"/>
      <c r="B109" s="19" t="s">
        <v>14</v>
      </c>
      <c r="C109" s="20">
        <f>SUM(C105:C107)</f>
        <v>6831</v>
      </c>
      <c r="D109" s="20">
        <f>SUM(D105:D107)</f>
        <v>11070</v>
      </c>
      <c r="E109" s="20">
        <f>SUM(E105:E107)</f>
        <v>11070</v>
      </c>
      <c r="F109" s="20">
        <f>SUM(F105:F107)</f>
        <v>0</v>
      </c>
      <c r="G109" s="12">
        <f>(E109/C109)-1</f>
        <v>0.6205533596837944</v>
      </c>
    </row>
    <row r="112" spans="1:7" ht="12.75">
      <c r="A112" s="5"/>
      <c r="B112" s="6" t="s">
        <v>34</v>
      </c>
      <c r="C112" s="7"/>
      <c r="D112" s="7"/>
      <c r="E112" s="7"/>
      <c r="F112" s="7"/>
      <c r="G112" s="8"/>
    </row>
    <row r="113" spans="1:7" ht="12.75">
      <c r="A113" s="23"/>
      <c r="B113" s="24"/>
      <c r="C113" s="25"/>
      <c r="D113" s="25"/>
      <c r="E113" s="25"/>
      <c r="F113" s="25"/>
      <c r="G113" s="26"/>
    </row>
    <row r="114" spans="1:7" ht="12.75">
      <c r="A114" s="9">
        <v>1150</v>
      </c>
      <c r="B114" s="10" t="s">
        <v>13</v>
      </c>
      <c r="C114" s="11">
        <f>'[15]Department Budget'!$E$8</f>
        <v>6250</v>
      </c>
      <c r="D114" s="11">
        <f>'[15]Department Budget'!$F$8</f>
        <v>5100</v>
      </c>
      <c r="E114" s="11">
        <f>'[15]Department Budget'!$G$8</f>
        <v>5100</v>
      </c>
      <c r="F114" s="11"/>
      <c r="G114" s="12">
        <f>(E114/C114)-1</f>
        <v>-0.18400000000000005</v>
      </c>
    </row>
    <row r="115" spans="1:7" ht="13.5" thickBot="1">
      <c r="A115" s="13"/>
      <c r="B115" s="13"/>
      <c r="C115" s="14"/>
      <c r="D115" s="14"/>
      <c r="E115" s="14"/>
      <c r="F115" s="14"/>
      <c r="G115" s="15"/>
    </row>
    <row r="116" spans="1:7" ht="12.75">
      <c r="A116" s="16"/>
      <c r="B116" s="16"/>
      <c r="C116" s="17"/>
      <c r="D116" s="17"/>
      <c r="E116" s="17"/>
      <c r="F116" s="17"/>
      <c r="G116" s="12"/>
    </row>
    <row r="117" spans="1:7" ht="12.75">
      <c r="A117" s="18"/>
      <c r="B117" s="19" t="s">
        <v>14</v>
      </c>
      <c r="C117" s="20">
        <f>SUM(C114:C115)</f>
        <v>6250</v>
      </c>
      <c r="D117" s="20">
        <f>SUM(D114:D115)</f>
        <v>5100</v>
      </c>
      <c r="E117" s="20">
        <f>SUM(E114:E115)</f>
        <v>5100</v>
      </c>
      <c r="F117" s="20">
        <f>SUM(F114:F115)</f>
        <v>0</v>
      </c>
      <c r="G117" s="12">
        <f>(E117/C117)-1</f>
        <v>-0.18400000000000005</v>
      </c>
    </row>
    <row r="120" spans="1:7" ht="12.75">
      <c r="A120" s="5"/>
      <c r="B120" s="6" t="s">
        <v>42</v>
      </c>
      <c r="C120" s="7"/>
      <c r="D120" s="7"/>
      <c r="E120" s="7"/>
      <c r="F120" s="7"/>
      <c r="G120" s="8"/>
    </row>
    <row r="121" spans="1:7" ht="12.75">
      <c r="A121" s="23"/>
      <c r="B121" s="24"/>
      <c r="C121" s="25"/>
      <c r="D121" s="25"/>
      <c r="E121" s="25"/>
      <c r="F121" s="25"/>
      <c r="G121" s="26"/>
    </row>
    <row r="122" spans="1:7" ht="12.75">
      <c r="A122" s="9">
        <v>1160</v>
      </c>
      <c r="B122" s="10" t="s">
        <v>43</v>
      </c>
      <c r="C122" s="11">
        <f>'[16]Department Budget'!$E8</f>
        <v>222000</v>
      </c>
      <c r="D122" s="11">
        <f>'[16]Department Budget'!$F$8</f>
        <v>230000</v>
      </c>
      <c r="E122" s="11">
        <f>'[16]Department Budget'!$G$8</f>
        <v>230000</v>
      </c>
      <c r="F122" s="11"/>
      <c r="G122" s="12">
        <f>(E122/C122)-1</f>
        <v>0.03603603603603611</v>
      </c>
    </row>
    <row r="123" spans="1:7" ht="12.75">
      <c r="A123" s="10">
        <v>1161</v>
      </c>
      <c r="B123" s="10" t="s">
        <v>136</v>
      </c>
      <c r="C123" s="11">
        <f>'[16]Department Budget'!$E$9</f>
        <v>12000</v>
      </c>
      <c r="D123" s="11">
        <f>'[16]Department Budget'!$F$9</f>
        <v>12000</v>
      </c>
      <c r="E123" s="11">
        <f>'[16]Department Budget'!$G$9</f>
        <v>12000</v>
      </c>
      <c r="F123" s="11"/>
      <c r="G123" s="12">
        <f>(E123/C123)-1</f>
        <v>0</v>
      </c>
    </row>
    <row r="124" spans="1:7" ht="12.75">
      <c r="A124" s="9">
        <v>1162</v>
      </c>
      <c r="B124" s="10" t="s">
        <v>137</v>
      </c>
      <c r="C124" s="11">
        <f>'[16]Department Budget'!$E$10</f>
        <v>25000</v>
      </c>
      <c r="D124" s="11">
        <f>'[16]Department Budget'!$F$10</f>
        <v>25000</v>
      </c>
      <c r="E124" s="11">
        <f>'[16]Department Budget'!$G$10</f>
        <v>25000</v>
      </c>
      <c r="F124" s="2"/>
      <c r="G124" s="12">
        <f>(E124/C124)-1</f>
        <v>0</v>
      </c>
    </row>
    <row r="125" spans="1:7" ht="13.5" thickBot="1">
      <c r="A125" s="13"/>
      <c r="B125" s="13"/>
      <c r="C125" s="14"/>
      <c r="D125" s="14"/>
      <c r="E125" s="14"/>
      <c r="F125" s="14"/>
      <c r="G125" s="15"/>
    </row>
    <row r="126" spans="1:7" ht="12.75">
      <c r="A126" s="16"/>
      <c r="B126" s="16"/>
      <c r="C126" s="17"/>
      <c r="D126" s="17"/>
      <c r="E126" s="17"/>
      <c r="F126" s="17"/>
      <c r="G126" s="12"/>
    </row>
    <row r="127" spans="1:7" ht="12.75">
      <c r="A127" s="18"/>
      <c r="B127" s="19" t="s">
        <v>14</v>
      </c>
      <c r="C127" s="20">
        <f>SUM(C122:C125)</f>
        <v>259000</v>
      </c>
      <c r="D127" s="20">
        <f>SUM(D122:D125)</f>
        <v>267000</v>
      </c>
      <c r="E127" s="20">
        <f>SUM(E122:E125)</f>
        <v>267000</v>
      </c>
      <c r="F127" s="20">
        <f>SUM(F122:F125)</f>
        <v>0</v>
      </c>
      <c r="G127" s="12">
        <f>(E127/C127)-1</f>
        <v>0.030888030888030826</v>
      </c>
    </row>
    <row r="130" spans="1:7" ht="12.75">
      <c r="A130" s="5"/>
      <c r="B130" s="6" t="s">
        <v>45</v>
      </c>
      <c r="C130" s="7"/>
      <c r="D130" s="7"/>
      <c r="E130" s="7"/>
      <c r="F130" s="7"/>
      <c r="G130" s="8"/>
    </row>
    <row r="131" spans="1:7" ht="12.75">
      <c r="A131" s="29"/>
      <c r="B131" s="30"/>
      <c r="C131" s="31"/>
      <c r="D131" s="31"/>
      <c r="E131" s="31"/>
      <c r="F131" s="31"/>
      <c r="G131" s="30"/>
    </row>
    <row r="132" spans="1:7" ht="12.75">
      <c r="A132" s="9">
        <v>1170</v>
      </c>
      <c r="B132" s="10" t="s">
        <v>13</v>
      </c>
      <c r="C132" s="11">
        <f>'[17]Department Budget'!$E$8</f>
        <v>1500</v>
      </c>
      <c r="D132" s="11">
        <f>'[17]Department Budget'!$F$8</f>
        <v>1500</v>
      </c>
      <c r="E132" s="11">
        <f>'[17]Department Budget'!$G$8</f>
        <v>1500</v>
      </c>
      <c r="F132" s="11"/>
      <c r="G132" s="12">
        <f>(E132/C132)-1</f>
        <v>0</v>
      </c>
    </row>
    <row r="133" spans="1:7" ht="13.5" thickBot="1">
      <c r="A133" s="13"/>
      <c r="B133" s="13"/>
      <c r="C133" s="14"/>
      <c r="D133" s="14"/>
      <c r="E133" s="14"/>
      <c r="F133" s="14"/>
      <c r="G133" s="15"/>
    </row>
    <row r="134" spans="1:7" ht="12.75">
      <c r="A134" s="16"/>
      <c r="B134" s="16"/>
      <c r="C134" s="17"/>
      <c r="D134" s="17"/>
      <c r="E134" s="17"/>
      <c r="F134" s="17"/>
      <c r="G134" s="12"/>
    </row>
    <row r="135" spans="1:7" ht="12.75">
      <c r="A135" s="18"/>
      <c r="B135" s="19" t="s">
        <v>14</v>
      </c>
      <c r="C135" s="20">
        <f>SUM(C131:C133)</f>
        <v>1500</v>
      </c>
      <c r="D135" s="20">
        <f>SUM(D131:D133)</f>
        <v>1500</v>
      </c>
      <c r="E135" s="20">
        <f>SUM(E131:E133)</f>
        <v>1500</v>
      </c>
      <c r="F135" s="20">
        <f>SUM(F131:F133)</f>
        <v>0</v>
      </c>
      <c r="G135" s="12">
        <f>(E135/C135)-1</f>
        <v>0</v>
      </c>
    </row>
    <row r="137" spans="1:7" ht="12.75">
      <c r="A137" s="5"/>
      <c r="B137" s="6" t="s">
        <v>152</v>
      </c>
      <c r="C137" s="7"/>
      <c r="D137" s="7"/>
      <c r="E137" s="7"/>
      <c r="F137" s="7"/>
      <c r="G137" s="8"/>
    </row>
    <row r="138" spans="1:7" ht="12.75">
      <c r="A138" s="9"/>
      <c r="B138" s="10"/>
      <c r="G138" s="12"/>
    </row>
    <row r="139" spans="1:7" ht="12.75">
      <c r="A139" s="10">
        <v>1180</v>
      </c>
      <c r="B139" s="10" t="s">
        <v>13</v>
      </c>
      <c r="C139" s="11">
        <f>'[18]Department Budget'!$E$8</f>
        <v>55000</v>
      </c>
      <c r="D139" s="11">
        <f>'[18]Department Budget'!$F$8</f>
        <v>55000</v>
      </c>
      <c r="E139" s="11">
        <f>'[18]Department Budget'!$G$8</f>
        <v>55000</v>
      </c>
      <c r="F139" s="11"/>
      <c r="G139" s="12">
        <f>(E139/C139)-1</f>
        <v>0</v>
      </c>
    </row>
    <row r="140" spans="1:7" ht="12.75">
      <c r="A140" s="10">
        <v>1181</v>
      </c>
      <c r="B140" s="10" t="s">
        <v>153</v>
      </c>
      <c r="C140" s="11">
        <f>'[18]Department Budget'!$E$9</f>
        <v>40000</v>
      </c>
      <c r="D140" s="11">
        <f>'[18]Department Budget'!$F$9</f>
        <v>40000</v>
      </c>
      <c r="E140" s="11">
        <f>'[18]Department Budget'!$G$9</f>
        <v>40000</v>
      </c>
      <c r="F140" s="11"/>
      <c r="G140" s="12">
        <v>0</v>
      </c>
    </row>
    <row r="141" spans="1:7" ht="12.75">
      <c r="A141" s="9">
        <v>1182</v>
      </c>
      <c r="B141" s="10" t="s">
        <v>160</v>
      </c>
      <c r="C141" s="11">
        <f>'[18]Department Budget'!$E$10</f>
        <v>17000</v>
      </c>
      <c r="D141" s="11">
        <f>'[18]Department Budget'!$F$10</f>
        <v>17000</v>
      </c>
      <c r="E141" s="11">
        <f>'[18]Department Budget'!$G$10</f>
        <v>17000</v>
      </c>
      <c r="F141" s="2"/>
      <c r="G141" s="12">
        <v>0</v>
      </c>
    </row>
    <row r="142" spans="1:7" ht="13.5" thickBot="1">
      <c r="A142" s="13"/>
      <c r="B142" s="13"/>
      <c r="C142" s="14"/>
      <c r="D142" s="14"/>
      <c r="E142" s="14"/>
      <c r="F142" s="14"/>
      <c r="G142" s="15"/>
    </row>
    <row r="143" spans="1:7" ht="12.75">
      <c r="A143" s="16"/>
      <c r="B143" s="16"/>
      <c r="C143" s="17"/>
      <c r="D143" s="17"/>
      <c r="E143" s="17"/>
      <c r="F143" s="17"/>
      <c r="G143" s="12"/>
    </row>
    <row r="144" spans="1:7" ht="12.75">
      <c r="A144" s="18"/>
      <c r="B144" s="19" t="s">
        <v>14</v>
      </c>
      <c r="C144" s="20">
        <f>SUM(C138:C142)</f>
        <v>112000</v>
      </c>
      <c r="D144" s="20">
        <f>SUM(D138:D142)</f>
        <v>112000</v>
      </c>
      <c r="E144" s="20">
        <f>SUM(E138:E142)</f>
        <v>112000</v>
      </c>
      <c r="F144" s="20">
        <f>SUM(F138:F142)</f>
        <v>0</v>
      </c>
      <c r="G144" s="12">
        <f>(E144/C144)-1</f>
        <v>0</v>
      </c>
    </row>
    <row r="147" spans="1:7" s="33" customFormat="1" ht="15.75">
      <c r="A147" s="33" t="s">
        <v>47</v>
      </c>
      <c r="C147" s="39">
        <f>SUM(C14+C23+C32+C40+C47+C55+C64+C71+C78+C85+C92+C101+C109+C117+C127+C135+C144)</f>
        <v>817611</v>
      </c>
      <c r="D147" s="39">
        <f>SUM(D14+D23+D32+D40+D47+D55+D64+D71+D78+D85+D92+D101+D109+D117+D127+D135+D144)</f>
        <v>834211</v>
      </c>
      <c r="E147" s="39">
        <f>SUM(E14+E23+E32+E40+E47+E55+E64+E71+E78+E85+E92+E101+E109+E117+E127+E135+E144)</f>
        <v>813285</v>
      </c>
      <c r="F147" s="39">
        <f>SUM(F14+F23+F32+F40+F47+F55+F64+F71+F78+F85+F92+F101+F109+F117+F127+F135+F144)</f>
        <v>0</v>
      </c>
      <c r="G147" s="12">
        <f>(E147/C147)-1</f>
        <v>-0.005291024704902503</v>
      </c>
    </row>
    <row r="150" ht="12.75">
      <c r="B150" s="35" t="s">
        <v>138</v>
      </c>
    </row>
    <row r="153" spans="1:7" ht="12.75">
      <c r="A153" s="5"/>
      <c r="B153" s="6" t="s">
        <v>35</v>
      </c>
      <c r="C153" s="7"/>
      <c r="D153" s="7"/>
      <c r="E153" s="7"/>
      <c r="F153" s="7"/>
      <c r="G153" s="8"/>
    </row>
    <row r="154" spans="1:7" ht="12.75">
      <c r="A154" s="23"/>
      <c r="B154" s="24"/>
      <c r="C154" s="25"/>
      <c r="D154" s="25"/>
      <c r="E154" s="25"/>
      <c r="F154" s="25"/>
      <c r="G154" s="26"/>
    </row>
    <row r="155" spans="1:7" ht="12.75">
      <c r="A155" s="23">
        <v>1202</v>
      </c>
      <c r="B155" s="30" t="s">
        <v>13</v>
      </c>
      <c r="C155" s="11">
        <f>'[19]Department Budget'!$E$10</f>
        <v>6699</v>
      </c>
      <c r="D155" s="11">
        <f>'[19]Department Budget'!$F$10</f>
        <v>6724</v>
      </c>
      <c r="E155" s="11">
        <f>'[19]Department Budget'!$G$10</f>
        <v>6724</v>
      </c>
      <c r="F155" s="72"/>
      <c r="G155" s="73">
        <f>(E155/C155)-1</f>
        <v>0.0037319002836244675</v>
      </c>
    </row>
    <row r="156" spans="1:7" ht="12.75">
      <c r="A156" s="9">
        <v>1203</v>
      </c>
      <c r="B156" s="10" t="s">
        <v>36</v>
      </c>
      <c r="C156" s="11">
        <f>'[19]Department Budget'!$E$11</f>
        <v>0</v>
      </c>
      <c r="D156" s="11">
        <f>'[19]Department Budget'!$F$11</f>
        <v>0</v>
      </c>
      <c r="E156" s="11">
        <f>'[19]Department Budget'!$G$11</f>
        <v>0</v>
      </c>
      <c r="F156" s="11"/>
      <c r="G156" s="12">
        <v>0</v>
      </c>
    </row>
    <row r="157" spans="1:7" ht="12.75">
      <c r="A157" s="9">
        <v>1204</v>
      </c>
      <c r="B157" s="10" t="s">
        <v>18</v>
      </c>
      <c r="C157" s="11">
        <f>'[19]Department Budget'!$E$12</f>
        <v>0</v>
      </c>
      <c r="D157" s="11">
        <f>'[19]Department Budget'!$F$12</f>
        <v>0</v>
      </c>
      <c r="E157" s="11">
        <f>'[19]Department Budget'!$G$12</f>
        <v>0</v>
      </c>
      <c r="F157" s="22"/>
      <c r="G157" s="12">
        <v>0</v>
      </c>
    </row>
    <row r="158" spans="1:7" ht="13.5" thickBot="1">
      <c r="A158" s="13"/>
      <c r="B158" s="13"/>
      <c r="C158" s="14"/>
      <c r="D158" s="14"/>
      <c r="E158" s="14"/>
      <c r="F158" s="14"/>
      <c r="G158" s="15"/>
    </row>
    <row r="159" spans="1:7" ht="12.75">
      <c r="A159" s="16"/>
      <c r="B159" s="16"/>
      <c r="C159" s="17"/>
      <c r="D159" s="17"/>
      <c r="E159" s="17"/>
      <c r="F159" s="17"/>
      <c r="G159" s="12"/>
    </row>
    <row r="160" spans="1:7" ht="12.75">
      <c r="A160" s="18"/>
      <c r="B160" s="19" t="s">
        <v>14</v>
      </c>
      <c r="C160" s="20">
        <f>SUM(C155:C158)</f>
        <v>6699</v>
      </c>
      <c r="D160" s="20">
        <f>SUM(D155:D158)</f>
        <v>6724</v>
      </c>
      <c r="E160" s="20">
        <f>SUM(E155:E158)</f>
        <v>6724</v>
      </c>
      <c r="F160" s="20">
        <f>SUM(F155:F158)</f>
        <v>0</v>
      </c>
      <c r="G160" s="12">
        <f>(E160/C160)-1</f>
        <v>0.0037319002836244675</v>
      </c>
    </row>
    <row r="162" spans="1:7" ht="12.75">
      <c r="A162" s="5"/>
      <c r="B162" s="6" t="s">
        <v>37</v>
      </c>
      <c r="C162" s="7"/>
      <c r="D162" s="7"/>
      <c r="E162" s="7"/>
      <c r="F162" s="7"/>
      <c r="G162" s="8"/>
    </row>
    <row r="163" spans="1:7" ht="12.75">
      <c r="A163" s="23"/>
      <c r="B163" s="24"/>
      <c r="C163" s="25"/>
      <c r="D163" s="25"/>
      <c r="E163" s="25"/>
      <c r="F163" s="25"/>
      <c r="G163" s="26"/>
    </row>
    <row r="164" spans="1:7" ht="12.75">
      <c r="A164" s="23">
        <v>1212</v>
      </c>
      <c r="B164" s="30" t="s">
        <v>13</v>
      </c>
      <c r="C164" s="11">
        <f>'[20]Department Budget'!$E$10</f>
        <v>7850</v>
      </c>
      <c r="D164" s="11">
        <f>'[20]Department Budget'!$F$10</f>
        <v>7850</v>
      </c>
      <c r="E164" s="11">
        <f>'[20]Department Budget'!$G$10</f>
        <v>7850</v>
      </c>
      <c r="F164" s="72"/>
      <c r="G164" s="73">
        <f>(E164/C164)-1</f>
        <v>0</v>
      </c>
    </row>
    <row r="165" spans="1:7" ht="12.75">
      <c r="A165" s="9">
        <v>1213</v>
      </c>
      <c r="B165" s="10" t="s">
        <v>38</v>
      </c>
      <c r="C165" s="11">
        <f>'[20]Department Budget'!$E$11</f>
        <v>3488</v>
      </c>
      <c r="D165" s="11">
        <f>'[20]Department Budget'!$F$11</f>
        <v>3600</v>
      </c>
      <c r="E165" s="11">
        <f>'[20]Department Budget'!$G$11</f>
        <v>3600</v>
      </c>
      <c r="F165" s="22"/>
      <c r="G165" s="12">
        <f>(E165/C165)-1</f>
        <v>0.032110091743119185</v>
      </c>
    </row>
    <row r="166" spans="1:7" ht="12.75">
      <c r="A166" s="9">
        <v>1214</v>
      </c>
      <c r="B166" s="10" t="s">
        <v>39</v>
      </c>
      <c r="C166" s="11">
        <f>'[20]Department Budget'!$E$12</f>
        <v>0</v>
      </c>
      <c r="D166" s="11">
        <f>'[20]Department Budget'!$F$12</f>
        <v>0</v>
      </c>
      <c r="E166" s="11">
        <f>'[20]Department Budget'!$G$12</f>
        <v>0</v>
      </c>
      <c r="F166" s="22"/>
      <c r="G166" s="12">
        <v>0</v>
      </c>
    </row>
    <row r="167" spans="1:7" ht="13.5" thickBot="1">
      <c r="A167" s="13"/>
      <c r="B167" s="13"/>
      <c r="C167" s="14"/>
      <c r="D167" s="14"/>
      <c r="E167" s="14"/>
      <c r="F167" s="14"/>
      <c r="G167" s="15"/>
    </row>
    <row r="168" spans="1:11" ht="12.75">
      <c r="A168" s="16"/>
      <c r="B168" s="16"/>
      <c r="C168" s="17"/>
      <c r="D168" s="17"/>
      <c r="E168" s="17"/>
      <c r="F168" s="17"/>
      <c r="G168" s="12"/>
      <c r="K168" s="26"/>
    </row>
    <row r="169" spans="1:11" ht="12.75">
      <c r="A169" s="18"/>
      <c r="B169" s="19" t="s">
        <v>14</v>
      </c>
      <c r="C169" s="20">
        <f>SUM(C164:C167)</f>
        <v>11338</v>
      </c>
      <c r="D169" s="20">
        <f>SUM(D164:D167)</f>
        <v>11450</v>
      </c>
      <c r="E169" s="20">
        <f>SUM(E164:E167)</f>
        <v>11450</v>
      </c>
      <c r="F169" s="20">
        <f>SUM(F164:F167)</f>
        <v>0</v>
      </c>
      <c r="G169" s="12">
        <f>(E169/C169)-1</f>
        <v>0.009878285411889287</v>
      </c>
      <c r="K169" s="26"/>
    </row>
    <row r="170" ht="12.75">
      <c r="K170" s="26"/>
    </row>
    <row r="171" ht="12.75">
      <c r="K171" s="26"/>
    </row>
    <row r="172" spans="1:11" ht="12.75">
      <c r="A172" s="5"/>
      <c r="B172" s="6" t="s">
        <v>40</v>
      </c>
      <c r="C172" s="7"/>
      <c r="D172" s="7"/>
      <c r="E172" s="7"/>
      <c r="F172" s="7"/>
      <c r="G172" s="8"/>
      <c r="K172" s="26"/>
    </row>
    <row r="173" spans="1:11" ht="12.75">
      <c r="A173" s="23"/>
      <c r="B173" s="24"/>
      <c r="C173" s="25"/>
      <c r="D173" s="25"/>
      <c r="E173" s="25"/>
      <c r="F173" s="25"/>
      <c r="G173" s="26"/>
      <c r="K173" s="26"/>
    </row>
    <row r="174" spans="1:7" ht="12.75">
      <c r="A174" s="9">
        <v>1221</v>
      </c>
      <c r="B174" s="10" t="s">
        <v>13</v>
      </c>
      <c r="C174" s="11">
        <f>'[21]Department Budget'!$E$9</f>
        <v>1700</v>
      </c>
      <c r="D174" s="11">
        <f>'[21]Department Budget'!$F$9</f>
        <v>1700</v>
      </c>
      <c r="E174" s="11">
        <f>'[21]Department Budget'!$G$9</f>
        <v>1700</v>
      </c>
      <c r="F174" s="11"/>
      <c r="G174" s="12">
        <f>(E174/C174)-1</f>
        <v>0</v>
      </c>
    </row>
    <row r="175" spans="1:7" ht="13.5" thickBot="1">
      <c r="A175" s="13"/>
      <c r="B175" s="13"/>
      <c r="C175" s="14"/>
      <c r="D175" s="14"/>
      <c r="E175" s="14"/>
      <c r="F175" s="14"/>
      <c r="G175" s="15"/>
    </row>
    <row r="176" spans="1:7" ht="12.75">
      <c r="A176" s="16"/>
      <c r="B176" s="16"/>
      <c r="C176" s="17"/>
      <c r="D176" s="17"/>
      <c r="E176" s="17"/>
      <c r="F176" s="17"/>
      <c r="G176" s="12"/>
    </row>
    <row r="177" spans="1:7" ht="12.75">
      <c r="A177" s="18"/>
      <c r="B177" s="19" t="s">
        <v>14</v>
      </c>
      <c r="C177" s="20">
        <f>SUM(C174:C174)</f>
        <v>1700</v>
      </c>
      <c r="D177" s="20">
        <f>SUM(D174:D174)</f>
        <v>1700</v>
      </c>
      <c r="E177" s="20">
        <f>SUM(E174:E174)</f>
        <v>1700</v>
      </c>
      <c r="F177" s="20">
        <f>SUM(F174:F174)</f>
        <v>0</v>
      </c>
      <c r="G177" s="12">
        <f>(E177/C177)-1</f>
        <v>0</v>
      </c>
    </row>
    <row r="180" spans="1:7" ht="12.75">
      <c r="A180" s="5"/>
      <c r="B180" s="6" t="s">
        <v>55</v>
      </c>
      <c r="C180" s="7"/>
      <c r="D180" s="7"/>
      <c r="E180" s="7"/>
      <c r="F180" s="7"/>
      <c r="G180" s="8"/>
    </row>
    <row r="181" spans="1:7" ht="12.75">
      <c r="A181" s="23"/>
      <c r="B181" s="24"/>
      <c r="C181" s="25"/>
      <c r="D181" s="25"/>
      <c r="E181" s="25"/>
      <c r="F181" s="25"/>
      <c r="G181" s="26"/>
    </row>
    <row r="182" spans="1:7" ht="12.75">
      <c r="A182" s="9">
        <v>1242</v>
      </c>
      <c r="B182" s="10" t="s">
        <v>13</v>
      </c>
      <c r="C182" s="11">
        <f>'[22]Department Budget'!$E$10</f>
        <v>3500</v>
      </c>
      <c r="D182" s="11">
        <f>'[22]Department Budget'!$F$10</f>
        <v>3500</v>
      </c>
      <c r="E182" s="11">
        <f>'[22]Department Budget'!$G$10</f>
        <v>3500</v>
      </c>
      <c r="F182" s="11"/>
      <c r="G182" s="12">
        <f>(E182/C182)-1</f>
        <v>0</v>
      </c>
    </row>
    <row r="183" spans="1:7" ht="12.75">
      <c r="A183" s="9">
        <v>1243</v>
      </c>
      <c r="B183" s="10" t="s">
        <v>18</v>
      </c>
      <c r="C183" s="11">
        <f>'[22]Department Budget'!$E$11</f>
        <v>0</v>
      </c>
      <c r="D183" s="11">
        <f>'[22]Department Budget'!$F$11</f>
        <v>0</v>
      </c>
      <c r="E183" s="11">
        <f>'[22]Department Budget'!$G$11</f>
        <v>0</v>
      </c>
      <c r="F183" s="11"/>
      <c r="G183" s="12">
        <v>0</v>
      </c>
    </row>
    <row r="184" spans="1:7" ht="13.5" thickBot="1">
      <c r="A184" s="13"/>
      <c r="B184" s="13"/>
      <c r="C184" s="14"/>
      <c r="D184" s="14"/>
      <c r="E184" s="14"/>
      <c r="F184" s="14"/>
      <c r="G184" s="15"/>
    </row>
    <row r="185" spans="1:7" ht="12.75">
      <c r="A185" s="16"/>
      <c r="B185" s="16"/>
      <c r="C185" s="17"/>
      <c r="D185" s="17"/>
      <c r="E185" s="17"/>
      <c r="F185" s="17"/>
      <c r="G185" s="12"/>
    </row>
    <row r="186" spans="1:7" ht="12.75">
      <c r="A186" s="18"/>
      <c r="B186" s="19" t="s">
        <v>14</v>
      </c>
      <c r="C186" s="20">
        <f>SUM(C182:C184)</f>
        <v>3500</v>
      </c>
      <c r="D186" s="20">
        <f>SUM(D182:D184)</f>
        <v>3500</v>
      </c>
      <c r="E186" s="20">
        <f>SUM(E182:E184)</f>
        <v>3500</v>
      </c>
      <c r="F186" s="20">
        <f>SUM(F182:F184)</f>
        <v>0</v>
      </c>
      <c r="G186" s="12">
        <f>(E186/C186)-1</f>
        <v>0</v>
      </c>
    </row>
    <row r="189" spans="1:7" ht="12.75">
      <c r="A189" s="5"/>
      <c r="B189" s="6" t="s">
        <v>56</v>
      </c>
      <c r="C189" s="7"/>
      <c r="D189" s="7"/>
      <c r="E189" s="7"/>
      <c r="F189" s="7"/>
      <c r="G189" s="8"/>
    </row>
    <row r="190" spans="1:7" ht="12.75">
      <c r="A190" s="9"/>
      <c r="B190" s="10"/>
      <c r="G190" s="12"/>
    </row>
    <row r="191" spans="1:7" ht="12.75">
      <c r="A191" s="10">
        <v>1251</v>
      </c>
      <c r="B191" s="10" t="s">
        <v>13</v>
      </c>
      <c r="C191" s="11">
        <f>'[23]Department Budget'!$E$9</f>
        <v>5000</v>
      </c>
      <c r="D191" s="11">
        <f>'[23]Department Budget'!$F$9</f>
        <v>5000</v>
      </c>
      <c r="E191" s="11">
        <f>'[23]Department Budget'!$G$9</f>
        <v>5000</v>
      </c>
      <c r="F191" s="11"/>
      <c r="G191" s="12">
        <f>(E191/C191)-1</f>
        <v>0</v>
      </c>
    </row>
    <row r="192" spans="1:7" ht="13.5" thickBot="1">
      <c r="A192" s="13"/>
      <c r="B192" s="13"/>
      <c r="C192" s="14"/>
      <c r="D192" s="14"/>
      <c r="E192" s="14"/>
      <c r="F192" s="14"/>
      <c r="G192" s="15"/>
    </row>
    <row r="193" spans="1:7" ht="12.75">
      <c r="A193" s="16"/>
      <c r="B193" s="16"/>
      <c r="C193" s="17"/>
      <c r="D193" s="17"/>
      <c r="E193" s="17"/>
      <c r="F193" s="17"/>
      <c r="G193" s="12"/>
    </row>
    <row r="194" spans="1:7" ht="12.75">
      <c r="A194" s="18"/>
      <c r="B194" s="19" t="s">
        <v>14</v>
      </c>
      <c r="C194" s="20">
        <f>SUM(C190:C192)</f>
        <v>5000</v>
      </c>
      <c r="D194" s="20">
        <f>SUM(D190:D192)</f>
        <v>5000</v>
      </c>
      <c r="E194" s="20">
        <f>SUM(E190:E192)</f>
        <v>5000</v>
      </c>
      <c r="F194" s="20">
        <f>SUM(F190:F192)</f>
        <v>0</v>
      </c>
      <c r="G194" s="12">
        <f>(E194/C194)-1</f>
        <v>0</v>
      </c>
    </row>
    <row r="196" spans="1:7" ht="12.75">
      <c r="A196" s="5"/>
      <c r="B196" s="6" t="s">
        <v>59</v>
      </c>
      <c r="C196" s="7"/>
      <c r="D196" s="7"/>
      <c r="E196" s="7"/>
      <c r="F196" s="7"/>
      <c r="G196" s="8"/>
    </row>
    <row r="197" spans="1:7" ht="12.75">
      <c r="A197" s="9"/>
      <c r="B197" s="10"/>
      <c r="G197" s="12"/>
    </row>
    <row r="198" spans="1:7" ht="12.75">
      <c r="A198" s="10">
        <v>1261</v>
      </c>
      <c r="B198" s="10" t="s">
        <v>13</v>
      </c>
      <c r="C198" s="11">
        <f>'[24]Department Budget'!$E$9</f>
        <v>100</v>
      </c>
      <c r="D198" s="11">
        <f>'[24]Department Budget'!$F$9</f>
        <v>100</v>
      </c>
      <c r="E198" s="11">
        <f>'[24]Department Budget'!$G$9</f>
        <v>100</v>
      </c>
      <c r="F198" s="11"/>
      <c r="G198" s="12">
        <f>(E198/C198)-1</f>
        <v>0</v>
      </c>
    </row>
    <row r="199" spans="1:7" ht="12.75">
      <c r="A199" s="10">
        <v>1262</v>
      </c>
      <c r="B199" s="10" t="s">
        <v>18</v>
      </c>
      <c r="C199" s="11">
        <f>'[24]Department Budget'!$E$10</f>
        <v>0</v>
      </c>
      <c r="D199" s="11">
        <f>'[24]Department Budget'!$F$10</f>
        <v>0</v>
      </c>
      <c r="E199" s="11">
        <f>'[24]Department Budget'!$G$10</f>
        <v>0</v>
      </c>
      <c r="F199" s="11"/>
      <c r="G199" s="12">
        <v>0</v>
      </c>
    </row>
    <row r="200" spans="1:7" ht="13.5" thickBot="1">
      <c r="A200" s="13"/>
      <c r="B200" s="13"/>
      <c r="C200" s="14"/>
      <c r="D200" s="14"/>
      <c r="E200" s="14"/>
      <c r="F200" s="14"/>
      <c r="G200" s="15"/>
    </row>
    <row r="201" spans="1:7" ht="12.75">
      <c r="A201" s="16"/>
      <c r="B201" s="16"/>
      <c r="C201" s="17"/>
      <c r="D201" s="17"/>
      <c r="E201" s="17"/>
      <c r="F201" s="17"/>
      <c r="G201" s="12"/>
    </row>
    <row r="202" spans="1:7" ht="12.75">
      <c r="A202" s="18"/>
      <c r="B202" s="19" t="s">
        <v>14</v>
      </c>
      <c r="C202" s="20">
        <f>SUM(C197:C200)</f>
        <v>100</v>
      </c>
      <c r="D202" s="20">
        <f>SUM(D197:D200)</f>
        <v>100</v>
      </c>
      <c r="E202" s="20">
        <f>SUM(E197:E200)</f>
        <v>100</v>
      </c>
      <c r="F202" s="20">
        <f>SUM(F197:F200)</f>
        <v>0</v>
      </c>
      <c r="G202" s="12">
        <f>(E202/C202)-1</f>
        <v>0</v>
      </c>
    </row>
    <row r="203" spans="1:7" ht="12.75">
      <c r="A203" s="18"/>
      <c r="B203" s="19"/>
      <c r="C203" s="20"/>
      <c r="D203" s="20"/>
      <c r="E203" s="20"/>
      <c r="F203" s="20"/>
      <c r="G203" s="12"/>
    </row>
    <row r="204" spans="1:7" ht="12.75">
      <c r="A204" s="18"/>
      <c r="B204" s="19"/>
      <c r="C204" s="20"/>
      <c r="D204" s="20"/>
      <c r="E204" s="20"/>
      <c r="F204" s="20"/>
      <c r="G204" s="12"/>
    </row>
    <row r="205" spans="1:7" ht="12.75">
      <c r="A205" s="5"/>
      <c r="B205" s="6" t="s">
        <v>83</v>
      </c>
      <c r="C205" s="7"/>
      <c r="D205" s="7"/>
      <c r="E205" s="7"/>
      <c r="F205" s="7"/>
      <c r="G205" s="8"/>
    </row>
    <row r="206" spans="1:7" ht="12.75">
      <c r="A206" s="9"/>
      <c r="B206" s="10"/>
      <c r="C206" s="27"/>
      <c r="D206" s="27"/>
      <c r="E206" s="27"/>
      <c r="F206" s="27"/>
      <c r="G206" s="12"/>
    </row>
    <row r="207" spans="1:7" ht="12.75">
      <c r="A207" s="9">
        <v>1271</v>
      </c>
      <c r="B207" s="10" t="s">
        <v>13</v>
      </c>
      <c r="C207" s="11">
        <f>'[25]Department Budget'!$E$9</f>
        <v>1000</v>
      </c>
      <c r="D207" s="11">
        <f>'[25]Department Budget'!$F$9</f>
        <v>1000</v>
      </c>
      <c r="E207" s="11">
        <f>'[25]Department Budget'!$G$9</f>
        <v>1000</v>
      </c>
      <c r="F207" s="11"/>
      <c r="G207" s="12">
        <f>(E207/C207)-1</f>
        <v>0</v>
      </c>
    </row>
    <row r="208" spans="1:7" ht="12.75">
      <c r="A208" s="9">
        <v>1272</v>
      </c>
      <c r="B208" s="10" t="s">
        <v>84</v>
      </c>
      <c r="C208" s="11">
        <f>'[25]Department Budget'!$E$10</f>
        <v>11325</v>
      </c>
      <c r="D208" s="11">
        <f>'[25]Department Budget'!$F$10</f>
        <v>11325</v>
      </c>
      <c r="E208" s="11">
        <f>'[25]Department Budget'!$G$10</f>
        <v>11892</v>
      </c>
      <c r="F208" s="11"/>
      <c r="G208" s="12">
        <f>(E208/C208)-1</f>
        <v>0.050066225165562805</v>
      </c>
    </row>
    <row r="209" spans="1:7" ht="12.75">
      <c r="A209" s="9">
        <v>1273</v>
      </c>
      <c r="B209" s="10" t="s">
        <v>85</v>
      </c>
      <c r="C209" s="11">
        <f>'[25]Department Budget'!$E$11</f>
        <v>24818</v>
      </c>
      <c r="D209" s="11">
        <f>'[25]Department Budget'!$F$11</f>
        <v>24818</v>
      </c>
      <c r="E209" s="11">
        <f>'[25]Department Budget'!$G$11</f>
        <v>26059</v>
      </c>
      <c r="F209" s="11"/>
      <c r="G209" s="12">
        <f>(E209/C209)-1</f>
        <v>0.050004029333548194</v>
      </c>
    </row>
    <row r="210" spans="1:7" ht="12.75">
      <c r="A210" s="9">
        <v>1274</v>
      </c>
      <c r="B210" s="10" t="s">
        <v>165</v>
      </c>
      <c r="C210" s="11">
        <f>'[25]Department Budget'!$E$12</f>
        <v>8000</v>
      </c>
      <c r="D210" s="11">
        <f>'[25]Department Budget'!$F$12</f>
        <v>8000</v>
      </c>
      <c r="E210" s="11">
        <f>'[25]Department Budget'!$G$12</f>
        <v>8000</v>
      </c>
      <c r="F210" s="11"/>
      <c r="G210" s="12">
        <f>(E210/C210)-1</f>
        <v>0</v>
      </c>
    </row>
    <row r="211" spans="1:7" ht="12.75">
      <c r="A211" s="9">
        <v>1275</v>
      </c>
      <c r="B211" s="10" t="s">
        <v>87</v>
      </c>
      <c r="C211" s="11">
        <f>'[25]Department Budget'!$E$13</f>
        <v>10000</v>
      </c>
      <c r="D211" s="11">
        <f>'[25]Department Budget'!$F$13</f>
        <v>10000</v>
      </c>
      <c r="E211" s="11">
        <f>'[25]Department Budget'!$G$13</f>
        <v>10000</v>
      </c>
      <c r="F211" s="11"/>
      <c r="G211" s="12">
        <f>(E211/C211)-1</f>
        <v>0</v>
      </c>
    </row>
    <row r="212" spans="1:7" ht="13.5" thickBot="1">
      <c r="A212" s="13"/>
      <c r="B212" s="13"/>
      <c r="C212" s="14"/>
      <c r="D212" s="14"/>
      <c r="E212" s="14"/>
      <c r="F212" s="14"/>
      <c r="G212" s="15"/>
    </row>
    <row r="213" spans="1:7" ht="12.75">
      <c r="A213" s="16"/>
      <c r="B213" s="16"/>
      <c r="C213" s="17"/>
      <c r="D213" s="17"/>
      <c r="E213" s="17"/>
      <c r="F213" s="17"/>
      <c r="G213" s="12"/>
    </row>
    <row r="214" spans="1:7" ht="12.75">
      <c r="A214" s="18"/>
      <c r="B214" s="19" t="s">
        <v>14</v>
      </c>
      <c r="C214" s="20">
        <f>SUM(C206:C212)</f>
        <v>55143</v>
      </c>
      <c r="D214" s="20">
        <f>SUM(D206:D212)</f>
        <v>55143</v>
      </c>
      <c r="E214" s="20">
        <f>SUM(E206:E212)</f>
        <v>56951</v>
      </c>
      <c r="F214" s="20">
        <f>SUM(F206:F212)</f>
        <v>0</v>
      </c>
      <c r="G214" s="12">
        <f>(E214/C214)-1</f>
        <v>0.03278747982518171</v>
      </c>
    </row>
    <row r="215" spans="1:7" ht="12.75">
      <c r="A215" s="18"/>
      <c r="B215" s="19"/>
      <c r="C215" s="20"/>
      <c r="D215" s="20"/>
      <c r="E215" s="20"/>
      <c r="F215" s="20"/>
      <c r="G215" s="12"/>
    </row>
    <row r="216" spans="1:7" ht="12.75">
      <c r="A216" s="5"/>
      <c r="B216" s="6" t="s">
        <v>58</v>
      </c>
      <c r="C216" s="7"/>
      <c r="D216" s="7"/>
      <c r="E216" s="7"/>
      <c r="F216" s="7"/>
      <c r="G216" s="8"/>
    </row>
    <row r="217" spans="1:7" ht="12.75">
      <c r="A217" s="9"/>
      <c r="B217" s="10"/>
      <c r="G217" s="12"/>
    </row>
    <row r="218" spans="1:7" ht="12.75">
      <c r="A218" s="10">
        <v>1281</v>
      </c>
      <c r="B218" s="10" t="s">
        <v>13</v>
      </c>
      <c r="C218" s="11">
        <f>'[26]Department Budget'!$E$9</f>
        <v>100</v>
      </c>
      <c r="D218" s="11">
        <f>'[26]Department Budget'!$F$9</f>
        <v>100</v>
      </c>
      <c r="E218" s="11">
        <f>'[26]Department Budget'!$G$9</f>
        <v>100</v>
      </c>
      <c r="F218" s="11"/>
      <c r="G218" s="12">
        <f>(E218/C218)-1</f>
        <v>0</v>
      </c>
    </row>
    <row r="219" spans="1:7" ht="13.5" thickBot="1">
      <c r="A219" s="13"/>
      <c r="B219" s="13"/>
      <c r="C219" s="14"/>
      <c r="D219" s="14"/>
      <c r="E219" s="14"/>
      <c r="F219" s="14"/>
      <c r="G219" s="15"/>
    </row>
    <row r="220" spans="1:7" ht="12.75">
      <c r="A220" s="16"/>
      <c r="B220" s="16"/>
      <c r="C220" s="17"/>
      <c r="D220" s="17"/>
      <c r="E220" s="17"/>
      <c r="F220" s="17"/>
      <c r="G220" s="12"/>
    </row>
    <row r="221" spans="1:7" ht="12.75">
      <c r="A221" s="18"/>
      <c r="B221" s="19" t="s">
        <v>14</v>
      </c>
      <c r="C221" s="20">
        <f>SUM(C217:C219)</f>
        <v>100</v>
      </c>
      <c r="D221" s="20">
        <f>SUM(D217:D219)</f>
        <v>100</v>
      </c>
      <c r="E221" s="20">
        <f>SUM(E217:E219)</f>
        <v>100</v>
      </c>
      <c r="F221" s="20">
        <f>SUM(F217:F219)</f>
        <v>0</v>
      </c>
      <c r="G221" s="12">
        <f>(E221/C221)-1</f>
        <v>0</v>
      </c>
    </row>
    <row r="222" spans="1:7" ht="12.75">
      <c r="A222" s="18"/>
      <c r="B222" s="19"/>
      <c r="C222" s="20"/>
      <c r="D222" s="20"/>
      <c r="E222" s="20"/>
      <c r="F222" s="20"/>
      <c r="G222" s="12"/>
    </row>
    <row r="223" spans="1:7" ht="12.75">
      <c r="A223" s="18"/>
      <c r="B223" s="19"/>
      <c r="C223" s="20"/>
      <c r="D223" s="20"/>
      <c r="E223" s="20"/>
      <c r="F223" s="20"/>
      <c r="G223" s="12"/>
    </row>
    <row r="224" spans="1:7" s="32" customFormat="1" ht="15.75">
      <c r="A224" s="33" t="s">
        <v>139</v>
      </c>
      <c r="B224" s="33"/>
      <c r="C224" s="39">
        <f>SUM(C160+C169+C177+C186+C194+C202+C214+C221)</f>
        <v>83580</v>
      </c>
      <c r="D224" s="39">
        <f>SUM(D160+D169+D177+D186+D194+D202+D214+D221)</f>
        <v>83717</v>
      </c>
      <c r="E224" s="39">
        <f>SUM(E160+E169+E177+E186+E194+E202+E214+E221)</f>
        <v>85525</v>
      </c>
      <c r="F224" s="39" t="e">
        <f>SUM(F160+F169+F177+#REF!+F186+F194+F202+F214+F221)</f>
        <v>#REF!</v>
      </c>
      <c r="G224" s="12">
        <f>(E224/C224)-1</f>
        <v>0.023271117492223103</v>
      </c>
    </row>
    <row r="225" spans="1:7" s="50" customFormat="1" ht="15">
      <c r="A225" s="47"/>
      <c r="B225" s="47"/>
      <c r="C225" s="48"/>
      <c r="D225" s="48"/>
      <c r="E225" s="48"/>
      <c r="F225" s="48"/>
      <c r="G225" s="49"/>
    </row>
    <row r="226" spans="1:7" ht="12.75">
      <c r="A226" s="18"/>
      <c r="B226" s="19"/>
      <c r="C226" s="20"/>
      <c r="D226" s="20"/>
      <c r="E226" s="20"/>
      <c r="F226" s="20"/>
      <c r="G226" s="12"/>
    </row>
    <row r="227" spans="1:7" ht="12.75">
      <c r="A227" s="1"/>
      <c r="B227" s="34" t="s">
        <v>72</v>
      </c>
      <c r="C227" s="3"/>
      <c r="D227" s="3"/>
      <c r="E227" s="3"/>
      <c r="F227" s="3"/>
      <c r="G227" s="1"/>
    </row>
    <row r="229" spans="1:7" ht="12.75">
      <c r="A229" s="5"/>
      <c r="B229" s="6" t="s">
        <v>48</v>
      </c>
      <c r="C229" s="7"/>
      <c r="D229" s="7"/>
      <c r="E229" s="7"/>
      <c r="F229" s="7"/>
      <c r="G229" s="8"/>
    </row>
    <row r="230" spans="1:7" ht="12.75">
      <c r="A230" s="23"/>
      <c r="B230" s="24"/>
      <c r="C230" s="25"/>
      <c r="D230" s="25"/>
      <c r="E230" s="25"/>
      <c r="F230" s="25"/>
      <c r="G230" s="26"/>
    </row>
    <row r="231" spans="1:7" ht="12.75">
      <c r="A231" s="23">
        <v>1302</v>
      </c>
      <c r="B231" s="30" t="s">
        <v>13</v>
      </c>
      <c r="C231" s="11">
        <f>'[27]Department Budget'!$E$10</f>
        <v>192449</v>
      </c>
      <c r="D231" s="11">
        <f>'[27]Department Budget'!$F$10</f>
        <v>192449</v>
      </c>
      <c r="E231" s="11">
        <f>'[27]Department Budget'!$G$10</f>
        <v>198849</v>
      </c>
      <c r="F231" s="72"/>
      <c r="G231" s="73">
        <f>(E231/C231)-1</f>
        <v>0.03325556381171113</v>
      </c>
    </row>
    <row r="232" spans="1:7" ht="12.75">
      <c r="A232" s="9">
        <v>1303</v>
      </c>
      <c r="B232" s="10" t="s">
        <v>49</v>
      </c>
      <c r="C232" s="11">
        <f>'[27]Department Budget'!$E$11</f>
        <v>4000</v>
      </c>
      <c r="D232" s="11">
        <f>'[27]Department Budget'!$F$11</f>
        <v>4000</v>
      </c>
      <c r="E232" s="11">
        <f>'[27]Department Budget'!$G$11</f>
        <v>4000</v>
      </c>
      <c r="F232" s="11"/>
      <c r="G232" s="12">
        <f>(E232/C232)-1</f>
        <v>0</v>
      </c>
    </row>
    <row r="233" spans="1:7" ht="12.75">
      <c r="A233" s="9">
        <v>1304</v>
      </c>
      <c r="B233" s="10" t="s">
        <v>50</v>
      </c>
      <c r="C233" s="11">
        <f>'[27]Department Budget'!$E$12</f>
        <v>0</v>
      </c>
      <c r="D233" s="11">
        <f>'[27]Department Budget'!$F$12</f>
        <v>0</v>
      </c>
      <c r="E233" s="11">
        <f>'[27]Department Budget'!$G$12</f>
        <v>0</v>
      </c>
      <c r="F233" s="22"/>
      <c r="G233" s="12">
        <v>0</v>
      </c>
    </row>
    <row r="234" spans="1:7" ht="12.75">
      <c r="A234" s="9">
        <v>1305</v>
      </c>
      <c r="B234" s="10" t="s">
        <v>18</v>
      </c>
      <c r="C234" s="11">
        <f>'[27]Department Budget'!$E$13</f>
        <v>20000</v>
      </c>
      <c r="D234" s="11">
        <f>'[27]Department Budget'!$F$13</f>
        <v>37112</v>
      </c>
      <c r="E234" s="11">
        <f>'[27]Department Budget'!$G$13</f>
        <v>20000</v>
      </c>
      <c r="F234" s="22"/>
      <c r="G234" s="12">
        <f>(E234/C234)-1</f>
        <v>0</v>
      </c>
    </row>
    <row r="235" spans="1:7" ht="13.5" thickBot="1">
      <c r="A235" s="13"/>
      <c r="B235" s="13"/>
      <c r="C235" s="14"/>
      <c r="D235" s="14"/>
      <c r="E235" s="14"/>
      <c r="F235" s="14"/>
      <c r="G235" s="15"/>
    </row>
    <row r="236" spans="1:7" ht="12.75">
      <c r="A236" s="16"/>
      <c r="B236" s="16"/>
      <c r="C236" s="17"/>
      <c r="D236" s="17"/>
      <c r="E236" s="17"/>
      <c r="F236" s="17"/>
      <c r="G236" s="12"/>
    </row>
    <row r="237" spans="1:7" ht="12.75">
      <c r="A237" s="18"/>
      <c r="B237" s="19" t="s">
        <v>14</v>
      </c>
      <c r="C237" s="20">
        <f>SUM(C231:C235)</f>
        <v>216449</v>
      </c>
      <c r="D237" s="20">
        <f>SUM(D231:D235)</f>
        <v>233561</v>
      </c>
      <c r="E237" s="20">
        <f>SUM(E231:E235)</f>
        <v>222849</v>
      </c>
      <c r="F237" s="20">
        <f>SUM(F231:F235)</f>
        <v>0</v>
      </c>
      <c r="G237" s="12">
        <f>(E237/C237)-1</f>
        <v>0.02956816617309399</v>
      </c>
    </row>
    <row r="239" spans="1:7" ht="12.75">
      <c r="A239" s="5"/>
      <c r="B239" s="6" t="s">
        <v>51</v>
      </c>
      <c r="C239" s="7"/>
      <c r="D239" s="7"/>
      <c r="E239" s="7"/>
      <c r="F239" s="7"/>
      <c r="G239" s="8"/>
    </row>
    <row r="240" spans="1:7" ht="12.75">
      <c r="A240" s="23"/>
      <c r="B240" s="24"/>
      <c r="C240" s="25"/>
      <c r="D240" s="25"/>
      <c r="E240" s="25"/>
      <c r="F240" s="25"/>
      <c r="G240" s="26"/>
    </row>
    <row r="241" spans="1:7" ht="12.75">
      <c r="A241" s="9">
        <v>1312</v>
      </c>
      <c r="B241" s="10" t="s">
        <v>13</v>
      </c>
      <c r="C241" s="11">
        <f>'[28]Department Budget'!$E$10</f>
        <v>168300</v>
      </c>
      <c r="D241" s="11">
        <f>'[28]Department Budget'!$F$10</f>
        <v>173300</v>
      </c>
      <c r="E241" s="11">
        <f>'[28]Department Budget'!$G$10</f>
        <v>168300</v>
      </c>
      <c r="F241" s="11"/>
      <c r="G241" s="12">
        <f>(E241/C241)-1</f>
        <v>0</v>
      </c>
    </row>
    <row r="242" spans="1:7" ht="13.5" thickBot="1">
      <c r="A242" s="13"/>
      <c r="B242" s="13"/>
      <c r="C242" s="14"/>
      <c r="D242" s="14"/>
      <c r="E242" s="14"/>
      <c r="F242" s="14"/>
      <c r="G242" s="15"/>
    </row>
    <row r="243" spans="1:7" ht="12.75">
      <c r="A243" s="16"/>
      <c r="B243" s="16"/>
      <c r="C243" s="17"/>
      <c r="D243" s="17"/>
      <c r="E243" s="17"/>
      <c r="F243" s="17"/>
      <c r="G243" s="12"/>
    </row>
    <row r="244" spans="1:7" ht="12.75">
      <c r="A244" s="18"/>
      <c r="B244" s="19" t="s">
        <v>14</v>
      </c>
      <c r="C244" s="20">
        <f>SUM(C241:C242)</f>
        <v>168300</v>
      </c>
      <c r="D244" s="20">
        <f>SUM(D241:D242)</f>
        <v>173300</v>
      </c>
      <c r="E244" s="20">
        <f>SUM(E241:E242)</f>
        <v>168300</v>
      </c>
      <c r="F244" s="20">
        <f>SUM(F241:F242)</f>
        <v>0</v>
      </c>
      <c r="G244" s="12">
        <f>(E244/C244)-1</f>
        <v>0</v>
      </c>
    </row>
    <row r="246" spans="1:7" ht="12.75">
      <c r="A246" s="5"/>
      <c r="B246" s="6" t="s">
        <v>52</v>
      </c>
      <c r="C246" s="7"/>
      <c r="D246" s="7"/>
      <c r="E246" s="7"/>
      <c r="F246" s="7"/>
      <c r="G246" s="8"/>
    </row>
    <row r="247" spans="1:7" ht="12.75">
      <c r="A247" s="9"/>
      <c r="B247" s="10"/>
      <c r="G247" s="12"/>
    </row>
    <row r="248" spans="1:7" ht="12.75">
      <c r="A248" s="10">
        <v>1320</v>
      </c>
      <c r="B248" s="10" t="s">
        <v>53</v>
      </c>
      <c r="C248" s="11">
        <f>'[29]Department Budget'!$E$8</f>
        <v>1</v>
      </c>
      <c r="D248" s="11">
        <f>'[29]Department Budget'!$F$8</f>
        <v>1</v>
      </c>
      <c r="E248" s="11">
        <f>'[29]Department Budget'!$G$8</f>
        <v>1</v>
      </c>
      <c r="F248" s="11"/>
      <c r="G248" s="12">
        <f>(E248/C248)-1</f>
        <v>0</v>
      </c>
    </row>
    <row r="249" spans="1:7" ht="12.75">
      <c r="A249" s="10">
        <v>1321</v>
      </c>
      <c r="B249" s="10" t="s">
        <v>54</v>
      </c>
      <c r="C249" s="11">
        <f>'[29]Department Budget'!$E$9</f>
        <v>1</v>
      </c>
      <c r="D249" s="11">
        <f>'[29]Department Budget'!$F$9</f>
        <v>1</v>
      </c>
      <c r="E249" s="11">
        <f>'[29]Department Budget'!$G$9</f>
        <v>1</v>
      </c>
      <c r="F249" s="11"/>
      <c r="G249" s="12">
        <f>(E249/C249)-1</f>
        <v>0</v>
      </c>
    </row>
    <row r="250" spans="1:7" ht="13.5" thickBot="1">
      <c r="A250" s="13"/>
      <c r="B250" s="13"/>
      <c r="C250" s="14"/>
      <c r="D250" s="14"/>
      <c r="E250" s="14"/>
      <c r="F250" s="14"/>
      <c r="G250" s="15"/>
    </row>
    <row r="251" spans="1:7" ht="12.75">
      <c r="A251" s="16"/>
      <c r="B251" s="16"/>
      <c r="C251" s="17"/>
      <c r="D251" s="17"/>
      <c r="E251" s="17"/>
      <c r="F251" s="17"/>
      <c r="G251" s="12"/>
    </row>
    <row r="252" spans="1:7" ht="12.75">
      <c r="A252" s="18"/>
      <c r="B252" s="19" t="s">
        <v>14</v>
      </c>
      <c r="C252" s="20">
        <f>SUM(C247:C250)</f>
        <v>2</v>
      </c>
      <c r="D252" s="20">
        <f>SUM(D247:D250)</f>
        <v>2</v>
      </c>
      <c r="E252" s="20">
        <f>SUM(E247:E250)</f>
        <v>2</v>
      </c>
      <c r="F252" s="20">
        <f>SUM(F247:F250)</f>
        <v>0</v>
      </c>
      <c r="G252" s="12">
        <f>(E252/C252)-1</f>
        <v>0</v>
      </c>
    </row>
    <row r="254" spans="1:7" ht="12.75">
      <c r="A254" s="5"/>
      <c r="B254" s="6" t="s">
        <v>60</v>
      </c>
      <c r="C254" s="7"/>
      <c r="D254" s="7"/>
      <c r="E254" s="7"/>
      <c r="F254" s="7"/>
      <c r="G254" s="8"/>
    </row>
    <row r="255" spans="1:7" ht="12.75">
      <c r="A255" s="9"/>
      <c r="B255" s="10"/>
      <c r="G255" s="12"/>
    </row>
    <row r="256" spans="1:7" ht="12.75">
      <c r="A256" s="10">
        <v>1331</v>
      </c>
      <c r="B256" s="10" t="s">
        <v>13</v>
      </c>
      <c r="C256" s="11">
        <f>'[30]Department Budget'!$E$9</f>
        <v>400</v>
      </c>
      <c r="D256" s="11">
        <f>'[30]Department Budget'!$F$9</f>
        <v>400</v>
      </c>
      <c r="E256" s="11">
        <f>'[30]Department Budget'!$G$9</f>
        <v>400</v>
      </c>
      <c r="F256" s="11"/>
      <c r="G256" s="12">
        <f>(E256/C256)-1</f>
        <v>0</v>
      </c>
    </row>
    <row r="257" spans="1:7" ht="13.5" thickBot="1">
      <c r="A257" s="13"/>
      <c r="B257" s="13"/>
      <c r="C257" s="14"/>
      <c r="D257" s="14"/>
      <c r="E257" s="14"/>
      <c r="F257" s="14"/>
      <c r="G257" s="15"/>
    </row>
    <row r="258" spans="1:7" ht="12.75">
      <c r="A258" s="16"/>
      <c r="B258" s="16"/>
      <c r="C258" s="17"/>
      <c r="D258" s="17"/>
      <c r="E258" s="17"/>
      <c r="F258" s="17"/>
      <c r="G258" s="12"/>
    </row>
    <row r="259" spans="1:7" ht="12.75">
      <c r="A259" s="18"/>
      <c r="B259" s="19" t="s">
        <v>14</v>
      </c>
      <c r="C259" s="20">
        <f>SUM(C255:C257)</f>
        <v>400</v>
      </c>
      <c r="D259" s="20">
        <f>SUM(D255:D257)</f>
        <v>400</v>
      </c>
      <c r="E259" s="20">
        <f>SUM(E255:E257)</f>
        <v>400</v>
      </c>
      <c r="F259" s="20">
        <f>SUM(F255:F257)</f>
        <v>0</v>
      </c>
      <c r="G259" s="12">
        <f>(E259/C259)-1</f>
        <v>0</v>
      </c>
    </row>
    <row r="261" spans="1:7" ht="12.75">
      <c r="A261" s="5"/>
      <c r="B261" s="6" t="s">
        <v>61</v>
      </c>
      <c r="C261" s="7"/>
      <c r="D261" s="7"/>
      <c r="E261" s="7"/>
      <c r="F261" s="7"/>
      <c r="G261" s="8"/>
    </row>
    <row r="262" spans="1:7" ht="12.75">
      <c r="A262" s="9"/>
      <c r="B262" s="10"/>
      <c r="G262" s="12"/>
    </row>
    <row r="263" spans="1:7" ht="12.75">
      <c r="A263" s="10">
        <v>1341</v>
      </c>
      <c r="B263" s="10" t="s">
        <v>13</v>
      </c>
      <c r="C263" s="11">
        <f>'[31]Department Budget'!$E$9</f>
        <v>400</v>
      </c>
      <c r="D263" s="11">
        <f>'[31]Department Budget'!$F$9</f>
        <v>400</v>
      </c>
      <c r="E263" s="11">
        <f>'[31]Department Budget'!$G$9</f>
        <v>400</v>
      </c>
      <c r="F263" s="11"/>
      <c r="G263" s="12">
        <f>(E263/C263)-1</f>
        <v>0</v>
      </c>
    </row>
    <row r="264" spans="1:7" ht="13.5" thickBot="1">
      <c r="A264" s="13"/>
      <c r="B264" s="13"/>
      <c r="C264" s="14"/>
      <c r="D264" s="14"/>
      <c r="E264" s="14"/>
      <c r="F264" s="14"/>
      <c r="G264" s="15"/>
    </row>
    <row r="265" spans="1:7" ht="12.75">
      <c r="A265" s="16"/>
      <c r="B265" s="16"/>
      <c r="C265" s="17"/>
      <c r="D265" s="17"/>
      <c r="E265" s="17"/>
      <c r="F265" s="17"/>
      <c r="G265" s="12"/>
    </row>
    <row r="266" spans="1:7" ht="12.75">
      <c r="A266" s="18"/>
      <c r="B266" s="19" t="s">
        <v>14</v>
      </c>
      <c r="C266" s="20">
        <f>SUM(C262:C264)</f>
        <v>400</v>
      </c>
      <c r="D266" s="20">
        <f>SUM(D262:D264)</f>
        <v>400</v>
      </c>
      <c r="E266" s="20">
        <f>SUM(E262:E264)</f>
        <v>400</v>
      </c>
      <c r="F266" s="20">
        <f>SUM(F262:F264)</f>
        <v>0</v>
      </c>
      <c r="G266" s="12">
        <f>(E266/C266)-1</f>
        <v>0</v>
      </c>
    </row>
    <row r="269" spans="1:7" ht="12.75">
      <c r="A269" s="5"/>
      <c r="B269" s="6" t="s">
        <v>62</v>
      </c>
      <c r="C269" s="7"/>
      <c r="D269" s="7"/>
      <c r="E269" s="7"/>
      <c r="F269" s="7"/>
      <c r="G269" s="8"/>
    </row>
    <row r="270" spans="1:7" ht="12.75">
      <c r="A270" s="9"/>
      <c r="B270" s="10"/>
      <c r="G270" s="12"/>
    </row>
    <row r="271" spans="1:7" ht="12.75">
      <c r="A271" s="10">
        <v>1351</v>
      </c>
      <c r="B271" s="10" t="s">
        <v>13</v>
      </c>
      <c r="C271" s="11">
        <f>'[32]Department Budget'!$E$9</f>
        <v>12750</v>
      </c>
      <c r="D271" s="11">
        <f>'[32]Department Budget'!$F$9</f>
        <v>12750</v>
      </c>
      <c r="E271" s="11">
        <f>'[32]Department Budget'!$G$9</f>
        <v>12750</v>
      </c>
      <c r="F271" s="11"/>
      <c r="G271" s="12">
        <f>(E271/C271)-1</f>
        <v>0</v>
      </c>
    </row>
    <row r="272" spans="1:7" ht="12.75">
      <c r="A272" s="10">
        <v>1352</v>
      </c>
      <c r="B272" s="10" t="s">
        <v>18</v>
      </c>
      <c r="C272" s="11">
        <f>'[32]Department Budget'!$E$10</f>
        <v>18500</v>
      </c>
      <c r="D272" s="11">
        <f>'[32]Department Budget'!$F$10</f>
        <v>28500</v>
      </c>
      <c r="E272" s="11">
        <f>'[32]Department Budget'!$G$10</f>
        <v>0</v>
      </c>
      <c r="F272" s="11"/>
      <c r="G272" s="12">
        <v>0</v>
      </c>
    </row>
    <row r="273" spans="1:7" ht="13.5" thickBot="1">
      <c r="A273" s="13"/>
      <c r="B273" s="13"/>
      <c r="C273" s="14"/>
      <c r="D273" s="14"/>
      <c r="E273" s="14"/>
      <c r="F273" s="14"/>
      <c r="G273" s="15"/>
    </row>
    <row r="274" spans="1:7" ht="12.75">
      <c r="A274" s="16"/>
      <c r="B274" s="16"/>
      <c r="C274" s="17"/>
      <c r="D274" s="17"/>
      <c r="E274" s="17"/>
      <c r="F274" s="17"/>
      <c r="G274" s="12"/>
    </row>
    <row r="275" spans="1:7" ht="12.75">
      <c r="A275" s="18"/>
      <c r="B275" s="19" t="s">
        <v>14</v>
      </c>
      <c r="C275" s="20">
        <f>SUM(C270:C273)</f>
        <v>31250</v>
      </c>
      <c r="D275" s="20">
        <f>SUM(D270:D273)</f>
        <v>41250</v>
      </c>
      <c r="E275" s="20">
        <f>SUM(E270:E273)</f>
        <v>12750</v>
      </c>
      <c r="F275" s="20">
        <f>SUM(F270:F273)</f>
        <v>0</v>
      </c>
      <c r="G275" s="12">
        <f>(E275/C275)-1</f>
        <v>-0.5920000000000001</v>
      </c>
    </row>
    <row r="277" spans="1:7" ht="12.75">
      <c r="A277" s="5"/>
      <c r="B277" s="6" t="s">
        <v>63</v>
      </c>
      <c r="C277" s="7"/>
      <c r="D277" s="7"/>
      <c r="E277" s="7"/>
      <c r="F277" s="7"/>
      <c r="G277" s="8"/>
    </row>
    <row r="278" spans="1:7" ht="12.75">
      <c r="A278" s="9"/>
      <c r="B278" s="10"/>
      <c r="C278" s="27"/>
      <c r="D278" s="27"/>
      <c r="E278" s="27"/>
      <c r="F278" s="27"/>
      <c r="G278" s="12"/>
    </row>
    <row r="279" spans="1:7" ht="12.75">
      <c r="A279" s="9">
        <v>1361</v>
      </c>
      <c r="B279" s="10" t="s">
        <v>13</v>
      </c>
      <c r="C279" s="11">
        <f>'[33]Department Budget'!$E$9</f>
        <v>4000</v>
      </c>
      <c r="D279" s="11">
        <f>'[33]Department Budget'!$F$9</f>
        <v>4000</v>
      </c>
      <c r="E279" s="11">
        <f>'[33]Department Budget'!$G$9</f>
        <v>4000</v>
      </c>
      <c r="F279" s="11"/>
      <c r="G279" s="12">
        <f>(E279/C279)-1</f>
        <v>0</v>
      </c>
    </row>
    <row r="280" spans="1:7" ht="13.5" thickBot="1">
      <c r="A280" s="13"/>
      <c r="B280" s="13"/>
      <c r="C280" s="14"/>
      <c r="D280" s="14"/>
      <c r="E280" s="14"/>
      <c r="F280" s="14"/>
      <c r="G280" s="15"/>
    </row>
    <row r="281" spans="1:7" ht="12.75">
      <c r="A281" s="16"/>
      <c r="B281" s="16"/>
      <c r="C281" s="17"/>
      <c r="D281" s="17"/>
      <c r="E281" s="17"/>
      <c r="F281" s="17"/>
      <c r="G281" s="12"/>
    </row>
    <row r="282" spans="1:7" ht="12.75">
      <c r="A282" s="18"/>
      <c r="B282" s="19" t="s">
        <v>14</v>
      </c>
      <c r="C282" s="20">
        <f>SUM(C278:C280)</f>
        <v>4000</v>
      </c>
      <c r="D282" s="20">
        <f>SUM(D278:D280)</f>
        <v>4000</v>
      </c>
      <c r="E282" s="20">
        <f>SUM(E278:E280)</f>
        <v>4000</v>
      </c>
      <c r="F282" s="20">
        <f>SUM(F278:F280)</f>
        <v>0</v>
      </c>
      <c r="G282" s="12">
        <f>(E282/C282)-1</f>
        <v>0</v>
      </c>
    </row>
    <row r="285" spans="1:7" ht="12.75">
      <c r="A285" s="5"/>
      <c r="B285" s="6" t="s">
        <v>64</v>
      </c>
      <c r="C285" s="7"/>
      <c r="D285" s="7"/>
      <c r="E285" s="7"/>
      <c r="F285" s="7"/>
      <c r="G285" s="8"/>
    </row>
    <row r="286" spans="1:7" ht="12.75">
      <c r="A286" s="9"/>
      <c r="B286" s="10"/>
      <c r="C286" s="27"/>
      <c r="D286" s="27"/>
      <c r="E286" s="27"/>
      <c r="F286" s="27"/>
      <c r="G286" s="12"/>
    </row>
    <row r="287" spans="1:7" ht="12.75">
      <c r="A287" s="9">
        <v>1371</v>
      </c>
      <c r="B287" s="10" t="s">
        <v>13</v>
      </c>
      <c r="C287" s="11">
        <f>'[34]Department Budget'!$E$9</f>
        <v>18250</v>
      </c>
      <c r="D287" s="11">
        <f>'[34]Department Budget'!$F$9</f>
        <v>19925</v>
      </c>
      <c r="E287" s="11">
        <f>'[34]Department Budget'!$G$9</f>
        <v>18250</v>
      </c>
      <c r="F287" s="11"/>
      <c r="G287" s="12">
        <f>(E287/C287)-1</f>
        <v>0</v>
      </c>
    </row>
    <row r="288" spans="1:7" ht="12.75">
      <c r="A288" s="9">
        <v>1372</v>
      </c>
      <c r="B288" s="10" t="s">
        <v>18</v>
      </c>
      <c r="C288" s="11">
        <f>'[34]Department Budget'!$E$10</f>
        <v>0</v>
      </c>
      <c r="D288" s="11">
        <f>'[34]Department Budget'!$F$10</f>
        <v>0</v>
      </c>
      <c r="E288" s="11">
        <f>'[34]Department Budget'!$F$10</f>
        <v>0</v>
      </c>
      <c r="F288" s="22"/>
      <c r="G288" s="12">
        <v>0</v>
      </c>
    </row>
    <row r="289" spans="1:7" ht="13.5" thickBot="1">
      <c r="A289" s="13"/>
      <c r="B289" s="13"/>
      <c r="C289" s="14"/>
      <c r="D289" s="14"/>
      <c r="E289" s="14"/>
      <c r="F289" s="14"/>
      <c r="G289" s="15"/>
    </row>
    <row r="290" spans="1:7" ht="12.75">
      <c r="A290" s="16"/>
      <c r="B290" s="16"/>
      <c r="C290" s="17"/>
      <c r="D290" s="17"/>
      <c r="E290" s="17"/>
      <c r="F290" s="17"/>
      <c r="G290" s="12"/>
    </row>
    <row r="291" spans="1:7" ht="12.75">
      <c r="A291" s="18"/>
      <c r="B291" s="19" t="s">
        <v>14</v>
      </c>
      <c r="C291" s="20">
        <f>SUM(C286:C289)</f>
        <v>18250</v>
      </c>
      <c r="D291" s="20">
        <f>SUM(D286:D289)</f>
        <v>19925</v>
      </c>
      <c r="E291" s="20">
        <f>SUM(E286:E289)</f>
        <v>18250</v>
      </c>
      <c r="F291" s="20">
        <f>SUM(F286:F289)</f>
        <v>0</v>
      </c>
      <c r="G291" s="12">
        <f>(E291/C291)-1</f>
        <v>0</v>
      </c>
    </row>
    <row r="294" spans="1:7" s="33" customFormat="1" ht="15.75">
      <c r="A294" s="33" t="s">
        <v>140</v>
      </c>
      <c r="C294" s="39">
        <f>SUM(C237+C244+C252+C259+C266+C275+C282+C291)</f>
        <v>439051</v>
      </c>
      <c r="D294" s="39">
        <f>SUM(D237+D244+D252+D259+D266+D275+D282+D291)</f>
        <v>472838</v>
      </c>
      <c r="E294" s="39">
        <f>SUM(E237+E244+E252+E259+E266+E275+E282+E291)</f>
        <v>426951</v>
      </c>
      <c r="F294" s="39">
        <f>SUM(F237+F244+F252+F259+F266+F275+F282+F291)</f>
        <v>0</v>
      </c>
      <c r="G294" s="12">
        <f>(E294/C294)-1</f>
        <v>-0.027559440702788485</v>
      </c>
    </row>
    <row r="295" s="33" customFormat="1" ht="15.75">
      <c r="A295" s="33" t="s">
        <v>141</v>
      </c>
    </row>
    <row r="297" ht="12.75">
      <c r="B297" s="35" t="s">
        <v>142</v>
      </c>
    </row>
    <row r="299" spans="1:7" ht="12.75">
      <c r="A299" s="5"/>
      <c r="B299" s="6" t="s">
        <v>143</v>
      </c>
      <c r="C299" s="7"/>
      <c r="D299" s="7"/>
      <c r="E299" s="7"/>
      <c r="F299" s="7"/>
      <c r="G299" s="8"/>
    </row>
    <row r="300" spans="1:7" ht="12.75">
      <c r="A300" s="23"/>
      <c r="B300" s="24"/>
      <c r="C300" s="25"/>
      <c r="D300" s="25"/>
      <c r="E300" s="25"/>
      <c r="F300" s="25"/>
      <c r="G300" s="26"/>
    </row>
    <row r="301" spans="1:7" ht="12.75">
      <c r="A301" s="9">
        <v>1502</v>
      </c>
      <c r="B301" s="10" t="s">
        <v>13</v>
      </c>
      <c r="C301" s="11">
        <f>'[36]Department Budget'!$E$10</f>
        <v>134300</v>
      </c>
      <c r="D301" s="11">
        <f>'[36]Department Budget'!$F$10</f>
        <v>134300</v>
      </c>
      <c r="E301" s="11">
        <f>'[36]Department Budget'!$G$10</f>
        <v>134300</v>
      </c>
      <c r="F301" s="11"/>
      <c r="G301" s="12">
        <f>(E301/C301)-1</f>
        <v>0</v>
      </c>
    </row>
    <row r="302" spans="1:7" ht="12.75">
      <c r="A302" s="9">
        <v>1503</v>
      </c>
      <c r="B302" s="10" t="s">
        <v>151</v>
      </c>
      <c r="C302" s="11">
        <f>'[36]Department Budget'!$E$11</f>
        <v>90000</v>
      </c>
      <c r="D302" s="11">
        <f>'[36]Department Budget'!$F$11</f>
        <v>90000</v>
      </c>
      <c r="E302" s="11">
        <f>'[36]Department Budget'!$G$11</f>
        <v>90000</v>
      </c>
      <c r="F302" s="11"/>
      <c r="G302" s="12">
        <f>(E302/C302)-1</f>
        <v>0</v>
      </c>
    </row>
    <row r="303" spans="1:7" ht="12.75">
      <c r="A303" s="9">
        <v>1504</v>
      </c>
      <c r="B303" s="10" t="s">
        <v>18</v>
      </c>
      <c r="C303" s="11">
        <f>'[36]Department Budget'!$E$12</f>
        <v>0</v>
      </c>
      <c r="D303" s="11">
        <f>'[36]Department Budget'!$F$12</f>
        <v>0</v>
      </c>
      <c r="E303" s="11">
        <f>'[36]Department Budget'!$G$12</f>
        <v>0</v>
      </c>
      <c r="F303" s="11"/>
      <c r="G303" s="12">
        <v>0</v>
      </c>
    </row>
    <row r="304" spans="1:7" ht="13.5" thickBot="1">
      <c r="A304" s="13"/>
      <c r="B304" s="13"/>
      <c r="C304" s="14"/>
      <c r="D304" s="14" t="s">
        <v>169</v>
      </c>
      <c r="E304" s="14"/>
      <c r="F304" s="14"/>
      <c r="G304" s="15"/>
    </row>
    <row r="305" spans="1:7" ht="12.75">
      <c r="A305" s="16"/>
      <c r="B305" s="16"/>
      <c r="C305" s="17"/>
      <c r="D305" s="17"/>
      <c r="E305" s="17"/>
      <c r="F305" s="17"/>
      <c r="G305" s="12"/>
    </row>
    <row r="306" spans="1:7" ht="12.75">
      <c r="A306" s="18"/>
      <c r="B306" s="19" t="s">
        <v>14</v>
      </c>
      <c r="C306" s="20">
        <f>SUM(C301:C304)</f>
        <v>224300</v>
      </c>
      <c r="D306" s="20">
        <f>SUM(D301:D304)</f>
        <v>224300</v>
      </c>
      <c r="E306" s="20">
        <f>SUM(E301:E304)</f>
        <v>224300</v>
      </c>
      <c r="F306" s="20">
        <f>SUM(F301:F304)</f>
        <v>0</v>
      </c>
      <c r="G306" s="12">
        <f>(E306/C306)-1</f>
        <v>0</v>
      </c>
    </row>
    <row r="308" spans="3:6" ht="12.75">
      <c r="C308" s="2"/>
      <c r="D308" s="3" t="s">
        <v>173</v>
      </c>
      <c r="E308" s="3" t="s">
        <v>173</v>
      </c>
      <c r="F308" s="3" t="s">
        <v>163</v>
      </c>
    </row>
    <row r="309" spans="3:7" ht="12.75">
      <c r="C309" s="3" t="s">
        <v>168</v>
      </c>
      <c r="D309" s="3" t="s">
        <v>6</v>
      </c>
      <c r="E309" s="3" t="s">
        <v>8</v>
      </c>
      <c r="F309" s="3" t="s">
        <v>11</v>
      </c>
      <c r="G309" s="1" t="s">
        <v>0</v>
      </c>
    </row>
    <row r="310" spans="1:7" ht="12.75">
      <c r="A310" s="1" t="s">
        <v>4</v>
      </c>
      <c r="B310" s="1" t="s">
        <v>1</v>
      </c>
      <c r="C310" s="3" t="s">
        <v>5</v>
      </c>
      <c r="D310" s="3" t="s">
        <v>7</v>
      </c>
      <c r="E310" s="3" t="s">
        <v>10</v>
      </c>
      <c r="F310" s="3" t="s">
        <v>10</v>
      </c>
      <c r="G310" s="1" t="s">
        <v>3</v>
      </c>
    </row>
    <row r="313" spans="1:7" ht="12.75">
      <c r="A313" s="5"/>
      <c r="B313" s="6" t="s">
        <v>33</v>
      </c>
      <c r="C313" s="7"/>
      <c r="D313" s="7"/>
      <c r="E313" s="7"/>
      <c r="F313" s="7"/>
      <c r="G313" s="8"/>
    </row>
    <row r="314" spans="1:7" ht="12.75">
      <c r="A314" s="9"/>
      <c r="B314" s="10"/>
      <c r="C314" s="27"/>
      <c r="D314" s="27"/>
      <c r="E314" s="27"/>
      <c r="F314" s="27"/>
      <c r="G314" s="12"/>
    </row>
    <row r="315" spans="1:7" ht="12.75">
      <c r="A315" s="9">
        <v>1510</v>
      </c>
      <c r="B315" s="10" t="s">
        <v>13</v>
      </c>
      <c r="C315" s="11">
        <f>'[37]Department Budget'!$E$8</f>
        <v>15000</v>
      </c>
      <c r="D315" s="11">
        <f>'[37]Department Budget'!$F$8</f>
        <v>15000</v>
      </c>
      <c r="E315" s="11">
        <f>'[37]Department Budget'!$G$8</f>
        <v>15000</v>
      </c>
      <c r="F315" s="11"/>
      <c r="G315" s="12">
        <f>(E315/C315)-1</f>
        <v>0</v>
      </c>
    </row>
    <row r="316" spans="1:7" ht="13.5" thickBot="1">
      <c r="A316" s="13"/>
      <c r="B316" s="13"/>
      <c r="C316" s="14"/>
      <c r="D316" s="14"/>
      <c r="E316" s="14"/>
      <c r="F316" s="14"/>
      <c r="G316" s="15"/>
    </row>
    <row r="317" spans="1:7" ht="12.75">
      <c r="A317" s="16"/>
      <c r="B317" s="16"/>
      <c r="C317" s="17"/>
      <c r="D317" s="17"/>
      <c r="E317" s="17"/>
      <c r="F317" s="17"/>
      <c r="G317" s="12"/>
    </row>
    <row r="318" spans="1:7" ht="12.75">
      <c r="A318" s="18"/>
      <c r="B318" s="19" t="s">
        <v>14</v>
      </c>
      <c r="C318" s="20">
        <f>SUM(C314:C316)</f>
        <v>15000</v>
      </c>
      <c r="D318" s="20">
        <f>SUM(D314:D316)</f>
        <v>15000</v>
      </c>
      <c r="E318" s="20">
        <f>SUM(E314:E316)</f>
        <v>15000</v>
      </c>
      <c r="F318" s="20">
        <f>SUM(F314:F316)</f>
        <v>0</v>
      </c>
      <c r="G318" s="12">
        <f>(E318/C318)-1</f>
        <v>0</v>
      </c>
    </row>
    <row r="320" spans="1:7" ht="12.75">
      <c r="A320" s="5"/>
      <c r="B320" s="6" t="s">
        <v>74</v>
      </c>
      <c r="C320" s="7"/>
      <c r="D320" s="7"/>
      <c r="E320" s="7"/>
      <c r="F320" s="7"/>
      <c r="G320" s="8"/>
    </row>
    <row r="321" spans="1:7" ht="12.75">
      <c r="A321" s="9"/>
      <c r="B321" s="10"/>
      <c r="G321" s="12"/>
    </row>
    <row r="322" spans="1:7" ht="12.75">
      <c r="A322" s="10">
        <v>1520</v>
      </c>
      <c r="B322" s="10" t="s">
        <v>13</v>
      </c>
      <c r="C322" s="11">
        <f>'[38]Department Budget'!$E$8</f>
        <v>165000</v>
      </c>
      <c r="D322" s="11">
        <f>'[38]Department Budget'!$F$8</f>
        <v>165000</v>
      </c>
      <c r="E322" s="11">
        <f>'[38]Department Budget'!$G$8</f>
        <v>165000</v>
      </c>
      <c r="F322" s="11"/>
      <c r="G322" s="12">
        <f>(E322/C322)-1</f>
        <v>0</v>
      </c>
    </row>
    <row r="323" spans="1:7" ht="12.75">
      <c r="A323" s="9">
        <v>1522</v>
      </c>
      <c r="B323" s="10" t="s">
        <v>76</v>
      </c>
      <c r="C323" s="11">
        <f>'[38]Department Budget'!$E$10</f>
        <v>35000</v>
      </c>
      <c r="D323" s="11">
        <f>'[38]Department Budget'!$F$10</f>
        <v>35000</v>
      </c>
      <c r="E323" s="11">
        <f>'[38]Department Budget'!$G$10</f>
        <v>35000</v>
      </c>
      <c r="F323" s="2"/>
      <c r="G323" s="12">
        <f>(E323/C323)-1</f>
        <v>0</v>
      </c>
    </row>
    <row r="324" spans="1:7" ht="13.5" thickBot="1">
      <c r="A324" s="13"/>
      <c r="B324" s="13"/>
      <c r="C324" s="14"/>
      <c r="D324" s="14"/>
      <c r="E324" s="14"/>
      <c r="F324" s="14"/>
      <c r="G324" s="15"/>
    </row>
    <row r="325" spans="1:7" ht="12.75">
      <c r="A325" s="16"/>
      <c r="B325" s="16"/>
      <c r="C325" s="17"/>
      <c r="D325" s="17"/>
      <c r="E325" s="17"/>
      <c r="F325" s="17"/>
      <c r="G325" s="12"/>
    </row>
    <row r="326" spans="1:7" ht="12.75">
      <c r="A326" s="18"/>
      <c r="B326" s="19" t="s">
        <v>14</v>
      </c>
      <c r="C326" s="20">
        <f>SUM(C321:C324)</f>
        <v>200000</v>
      </c>
      <c r="D326" s="20">
        <f>SUM(D321:D324)</f>
        <v>200000</v>
      </c>
      <c r="E326" s="20">
        <f>SUM(E321:E324)</f>
        <v>200000</v>
      </c>
      <c r="F326" s="20">
        <f>SUM(F321:F324)</f>
        <v>0</v>
      </c>
      <c r="G326" s="12">
        <f>(E326/C326)-1</f>
        <v>0</v>
      </c>
    </row>
    <row r="328" spans="1:7" ht="12.75">
      <c r="A328" s="5"/>
      <c r="B328" s="6" t="s">
        <v>77</v>
      </c>
      <c r="C328" s="7"/>
      <c r="D328" s="7"/>
      <c r="E328" s="7"/>
      <c r="F328" s="7"/>
      <c r="G328" s="8"/>
    </row>
    <row r="329" spans="1:7" ht="12.75">
      <c r="A329" s="9"/>
      <c r="B329" s="10"/>
      <c r="C329" s="27"/>
      <c r="D329" s="27"/>
      <c r="E329" s="27"/>
      <c r="F329" s="27"/>
      <c r="G329" s="12"/>
    </row>
    <row r="330" spans="1:7" ht="12.75">
      <c r="A330" s="9">
        <v>1531</v>
      </c>
      <c r="B330" s="10" t="s">
        <v>13</v>
      </c>
      <c r="C330" s="11">
        <f>'[39]Department Budget'!$E$9</f>
        <v>3000</v>
      </c>
      <c r="D330" s="11">
        <f>'[39]Department Budget'!$F$9</f>
        <v>3000</v>
      </c>
      <c r="E330" s="11">
        <f>'[39]Department Budget'!$G$9</f>
        <v>3000</v>
      </c>
      <c r="F330" s="11"/>
      <c r="G330" s="12">
        <f>(E330/C330)-1</f>
        <v>0</v>
      </c>
    </row>
    <row r="331" spans="1:7" ht="12.75">
      <c r="A331" s="9">
        <v>1532</v>
      </c>
      <c r="B331" s="10" t="s">
        <v>78</v>
      </c>
      <c r="C331" s="11">
        <f>'[39]Department Budget'!$E$10</f>
        <v>1500</v>
      </c>
      <c r="D331" s="11">
        <f>'[39]Department Budget'!$F$10</f>
        <v>1500</v>
      </c>
      <c r="E331" s="11">
        <f>'[39]Department Budget'!$G$10</f>
        <v>1500</v>
      </c>
      <c r="F331" s="11"/>
      <c r="G331" s="12">
        <f>(E331/C331)-1</f>
        <v>0</v>
      </c>
    </row>
    <row r="332" spans="1:7" ht="12.75">
      <c r="A332" s="9">
        <v>1533</v>
      </c>
      <c r="B332" s="10" t="s">
        <v>79</v>
      </c>
      <c r="C332" s="11">
        <f>'[39]Department Budget'!$E$11</f>
        <v>10000</v>
      </c>
      <c r="D332" s="11">
        <f>'[39]Department Budget'!$F$11</f>
        <v>15000</v>
      </c>
      <c r="E332" s="11">
        <f>'[39]Department Budget'!$G$11</f>
        <v>10000</v>
      </c>
      <c r="F332" s="11"/>
      <c r="G332" s="12">
        <f>(E332/C332)-1</f>
        <v>0</v>
      </c>
    </row>
    <row r="333" spans="1:7" ht="13.5" thickBot="1">
      <c r="A333" s="13"/>
      <c r="B333" s="13"/>
      <c r="C333" s="14"/>
      <c r="D333" s="14"/>
      <c r="E333" s="14"/>
      <c r="F333" s="14"/>
      <c r="G333" s="15"/>
    </row>
    <row r="334" spans="1:7" ht="12.75">
      <c r="A334" s="16"/>
      <c r="B334" s="16"/>
      <c r="C334" s="17"/>
      <c r="D334" s="17"/>
      <c r="E334" s="17"/>
      <c r="F334" s="17"/>
      <c r="G334" s="12"/>
    </row>
    <row r="335" spans="1:7" ht="12.75">
      <c r="A335" s="18"/>
      <c r="B335" s="19" t="s">
        <v>14</v>
      </c>
      <c r="C335" s="20">
        <f>SUM(C329:C333)</f>
        <v>14500</v>
      </c>
      <c r="D335" s="20">
        <f>SUM(D329:D333)</f>
        <v>19500</v>
      </c>
      <c r="E335" s="20">
        <f>SUM(E329:E333)</f>
        <v>14500</v>
      </c>
      <c r="F335" s="20">
        <f>SUM(F329:F333)</f>
        <v>0</v>
      </c>
      <c r="G335" s="12">
        <f>(E335/C335)-1</f>
        <v>0</v>
      </c>
    </row>
    <row r="338" spans="1:7" ht="12.75">
      <c r="A338" s="5"/>
      <c r="B338" s="6" t="s">
        <v>41</v>
      </c>
      <c r="C338" s="7"/>
      <c r="D338" s="7"/>
      <c r="E338" s="7"/>
      <c r="F338" s="7"/>
      <c r="G338" s="8"/>
    </row>
    <row r="339" spans="1:7" ht="12.75">
      <c r="A339" s="9"/>
      <c r="B339" s="10"/>
      <c r="C339" s="27"/>
      <c r="D339" s="27"/>
      <c r="E339" s="27"/>
      <c r="F339" s="27"/>
      <c r="G339" s="12"/>
    </row>
    <row r="340" spans="1:7" ht="12.75">
      <c r="A340" s="9">
        <v>1541</v>
      </c>
      <c r="B340" s="10" t="s">
        <v>13</v>
      </c>
      <c r="C340" s="11">
        <f>'[40]Department Budget'!$E$9</f>
        <v>280850</v>
      </c>
      <c r="D340" s="11">
        <f>'[40]Department Budget'!$F$9</f>
        <v>280850</v>
      </c>
      <c r="E340" s="11">
        <f>'[40]Department Budget'!$G$9</f>
        <v>260850</v>
      </c>
      <c r="F340" s="11"/>
      <c r="G340" s="12">
        <f>(E340/C340)-1</f>
        <v>-0.07121239095602638</v>
      </c>
    </row>
    <row r="341" spans="1:7" ht="12.75">
      <c r="A341" s="9">
        <v>1542</v>
      </c>
      <c r="B341" s="10" t="s">
        <v>18</v>
      </c>
      <c r="C341" s="11">
        <f>'[40]Department Budget'!$E$10</f>
        <v>25000</v>
      </c>
      <c r="D341" s="11">
        <f>'[40]Department Budget'!$F$10</f>
        <v>35000</v>
      </c>
      <c r="E341" s="11">
        <f>'[40]Department Budget'!$G$10</f>
        <v>20000</v>
      </c>
      <c r="F341" s="11"/>
      <c r="G341" s="12">
        <f>(E341/C341)-1</f>
        <v>-0.19999999999999996</v>
      </c>
    </row>
    <row r="342" spans="1:7" ht="13.5" thickBot="1">
      <c r="A342" s="13"/>
      <c r="B342" s="13"/>
      <c r="C342" s="14"/>
      <c r="D342" s="14"/>
      <c r="E342" s="14"/>
      <c r="F342" s="14"/>
      <c r="G342" s="15"/>
    </row>
    <row r="343" spans="1:7" ht="12.75">
      <c r="A343" s="16"/>
      <c r="B343" s="16"/>
      <c r="C343" s="17"/>
      <c r="D343" s="17"/>
      <c r="E343" s="17"/>
      <c r="F343" s="17"/>
      <c r="G343" s="12"/>
    </row>
    <row r="344" spans="1:7" ht="12.75">
      <c r="A344" s="18"/>
      <c r="B344" s="19" t="s">
        <v>14</v>
      </c>
      <c r="C344" s="20">
        <f>SUM(C339:C342)</f>
        <v>305850</v>
      </c>
      <c r="D344" s="20">
        <f>SUM(D339:D342)</f>
        <v>315850</v>
      </c>
      <c r="E344" s="20">
        <f>SUM(E339:E342)</f>
        <v>280850</v>
      </c>
      <c r="F344" s="20">
        <f>SUM(F339:F342)</f>
        <v>0</v>
      </c>
      <c r="G344" s="12">
        <f>(E344/C344)-1</f>
        <v>-0.08173941474579038</v>
      </c>
    </row>
    <row r="347" spans="1:7" ht="12.75">
      <c r="A347" s="5"/>
      <c r="B347" s="6" t="s">
        <v>88</v>
      </c>
      <c r="C347" s="7"/>
      <c r="D347" s="7"/>
      <c r="E347" s="7"/>
      <c r="F347" s="7"/>
      <c r="G347" s="8"/>
    </row>
    <row r="348" spans="1:7" ht="12.75">
      <c r="A348" s="9"/>
      <c r="B348" s="10"/>
      <c r="C348" s="27"/>
      <c r="D348" s="27"/>
      <c r="E348" s="27"/>
      <c r="F348" s="27"/>
      <c r="G348" s="12"/>
    </row>
    <row r="349" spans="1:7" ht="12.75">
      <c r="A349" s="9">
        <v>1551</v>
      </c>
      <c r="B349" s="10" t="s">
        <v>13</v>
      </c>
      <c r="C349" s="11">
        <f>'[41]Department Budget'!$E$9</f>
        <v>54486</v>
      </c>
      <c r="D349" s="11">
        <f>'[41]Department Budget'!$F$9</f>
        <v>54486</v>
      </c>
      <c r="E349" s="11">
        <f>'[41]Department Budget'!$G$9</f>
        <v>44486</v>
      </c>
      <c r="F349" s="11"/>
      <c r="G349" s="12">
        <f>(E349/C349)-1</f>
        <v>-0.1835333847226811</v>
      </c>
    </row>
    <row r="350" spans="1:7" ht="12.75">
      <c r="A350" s="9">
        <v>1552</v>
      </c>
      <c r="B350" s="10" t="s">
        <v>89</v>
      </c>
      <c r="C350" s="11">
        <f>'[41]Department Budget'!$E$10</f>
        <v>130000</v>
      </c>
      <c r="D350" s="11">
        <f>'[41]Department Budget'!$F$10</f>
        <v>130000</v>
      </c>
      <c r="E350" s="11">
        <f>'[41]Department Budget'!$G$10</f>
        <v>130000</v>
      </c>
      <c r="F350" s="11"/>
      <c r="G350" s="12">
        <f>(E350/C350)-1</f>
        <v>0</v>
      </c>
    </row>
    <row r="351" spans="1:7" ht="12.75">
      <c r="A351" s="9">
        <v>1553</v>
      </c>
      <c r="B351" s="10" t="s">
        <v>90</v>
      </c>
      <c r="C351" s="11">
        <f>'[41]Department Budget'!$E$11</f>
        <v>5850</v>
      </c>
      <c r="D351" s="11">
        <f>'[41]Department Budget'!$F$11</f>
        <v>5850</v>
      </c>
      <c r="E351" s="11">
        <f>'[41]Department Budget'!$G$11</f>
        <v>5850</v>
      </c>
      <c r="F351" s="11"/>
      <c r="G351" s="12">
        <f>(E351/C351)-1</f>
        <v>0</v>
      </c>
    </row>
    <row r="352" spans="1:7" ht="12.75">
      <c r="A352" s="9">
        <v>1554</v>
      </c>
      <c r="B352" s="10" t="s">
        <v>18</v>
      </c>
      <c r="C352" s="11">
        <f>'[41]Department Budget'!$E$12</f>
        <v>0</v>
      </c>
      <c r="D352" s="11">
        <f>'[41]Department Budget'!$F$12</f>
        <v>20000</v>
      </c>
      <c r="E352" s="11">
        <f>'[41]Department Budget'!$G$12</f>
        <v>10000</v>
      </c>
      <c r="F352" s="11"/>
      <c r="G352" s="12">
        <v>0</v>
      </c>
    </row>
    <row r="353" spans="1:7" ht="13.5" thickBot="1">
      <c r="A353" s="13"/>
      <c r="B353" s="13"/>
      <c r="C353" s="14"/>
      <c r="D353" s="14"/>
      <c r="E353" s="14"/>
      <c r="F353" s="14"/>
      <c r="G353" s="15"/>
    </row>
    <row r="354" spans="1:7" ht="12.75">
      <c r="A354" s="16"/>
      <c r="B354" s="16"/>
      <c r="C354" s="17"/>
      <c r="D354" s="17"/>
      <c r="E354" s="17"/>
      <c r="F354" s="17"/>
      <c r="G354" s="12"/>
    </row>
    <row r="355" spans="1:7" ht="12.75">
      <c r="A355" s="18"/>
      <c r="B355" s="19" t="s">
        <v>14</v>
      </c>
      <c r="C355" s="20">
        <f>SUM(C348:C353)</f>
        <v>190336</v>
      </c>
      <c r="D355" s="20">
        <f>SUM(D348:D353)</f>
        <v>210336</v>
      </c>
      <c r="E355" s="20">
        <f>SUM(E348:E353)</f>
        <v>190336</v>
      </c>
      <c r="F355" s="20">
        <f>SUM(F348:F353)</f>
        <v>0</v>
      </c>
      <c r="G355" s="12">
        <f>(E355/C355)-1</f>
        <v>0</v>
      </c>
    </row>
    <row r="356" spans="1:7" ht="12.75">
      <c r="A356" s="18"/>
      <c r="B356" s="19"/>
      <c r="C356" s="20"/>
      <c r="D356" s="20"/>
      <c r="E356" s="20"/>
      <c r="F356" s="20"/>
      <c r="G356" s="12"/>
    </row>
    <row r="357" spans="1:7" ht="12.75">
      <c r="A357" s="18"/>
      <c r="B357" s="19"/>
      <c r="C357" s="20"/>
      <c r="D357" s="20"/>
      <c r="E357" s="20"/>
      <c r="F357" s="20"/>
      <c r="G357" s="12"/>
    </row>
    <row r="358" spans="1:7" ht="12.75">
      <c r="A358" s="5"/>
      <c r="B358" s="6" t="s">
        <v>98</v>
      </c>
      <c r="C358" s="7"/>
      <c r="D358" s="7"/>
      <c r="E358" s="7"/>
      <c r="F358" s="7"/>
      <c r="G358" s="8"/>
    </row>
    <row r="359" spans="1:7" ht="12.75">
      <c r="A359" s="9"/>
      <c r="B359" s="10"/>
      <c r="C359" s="27"/>
      <c r="D359" s="27"/>
      <c r="E359" s="27"/>
      <c r="F359" s="27"/>
      <c r="G359" s="12"/>
    </row>
    <row r="360" spans="1:7" ht="12.75">
      <c r="A360" s="9">
        <v>1561</v>
      </c>
      <c r="B360" s="10" t="s">
        <v>13</v>
      </c>
      <c r="C360" s="11">
        <f>'[42]Department Budget'!$E$9</f>
        <v>65759</v>
      </c>
      <c r="D360" s="11">
        <f>'[42]Department Budget'!$F$9</f>
        <v>65759</v>
      </c>
      <c r="E360" s="11">
        <f>'[42]Department Budget'!$G$9</f>
        <v>65759</v>
      </c>
      <c r="F360" s="11"/>
      <c r="G360" s="12">
        <f>(E360/C360)-1</f>
        <v>0</v>
      </c>
    </row>
    <row r="361" spans="1:7" ht="13.5" thickBot="1">
      <c r="A361" s="13"/>
      <c r="B361" s="13"/>
      <c r="C361" s="14"/>
      <c r="D361" s="14"/>
      <c r="E361" s="14"/>
      <c r="F361" s="14"/>
      <c r="G361" s="15"/>
    </row>
    <row r="362" spans="1:7" ht="12.75">
      <c r="A362" s="16"/>
      <c r="B362" s="16"/>
      <c r="C362" s="17"/>
      <c r="D362" s="17"/>
      <c r="E362" s="17"/>
      <c r="F362" s="17"/>
      <c r="G362" s="12"/>
    </row>
    <row r="363" spans="1:7" ht="12.75">
      <c r="A363" s="18"/>
      <c r="B363" s="19" t="s">
        <v>14</v>
      </c>
      <c r="C363" s="20">
        <f>SUM(C360)</f>
        <v>65759</v>
      </c>
      <c r="D363" s="20">
        <f>SUM(D359:D361)</f>
        <v>65759</v>
      </c>
      <c r="E363" s="20">
        <f>SUM(E359:E361)</f>
        <v>65759</v>
      </c>
      <c r="F363" s="20">
        <f>SUM(F359:F361)</f>
        <v>0</v>
      </c>
      <c r="G363" s="12">
        <f>(E363/C363)-1</f>
        <v>0</v>
      </c>
    </row>
    <row r="364" spans="1:7" ht="12.75">
      <c r="A364" s="18"/>
      <c r="B364" s="19"/>
      <c r="C364" s="20"/>
      <c r="D364" s="20"/>
      <c r="E364" s="20"/>
      <c r="F364" s="20"/>
      <c r="G364" s="12"/>
    </row>
    <row r="367" spans="1:7" s="33" customFormat="1" ht="15.75">
      <c r="A367" s="33" t="s">
        <v>144</v>
      </c>
      <c r="C367" s="39">
        <f>SUM(C306+C318+C326+C335+C344+C355+C363)</f>
        <v>1015745</v>
      </c>
      <c r="D367" s="39">
        <f>SUM(D306+D318+D326+D335+D344+D355+D363)</f>
        <v>1050745</v>
      </c>
      <c r="E367" s="39">
        <f>SUM(E306+E318+E326+E335+E344+E355+E363)</f>
        <v>990745</v>
      </c>
      <c r="F367" s="39">
        <f>SUM(F306+F318+F326+F335+F344+F355+F363)</f>
        <v>0</v>
      </c>
      <c r="G367" s="12">
        <f>(E367/C367)-1</f>
        <v>-0.024612476556616025</v>
      </c>
    </row>
    <row r="368" s="33" customFormat="1" ht="15.75">
      <c r="A368" s="33" t="s">
        <v>145</v>
      </c>
    </row>
    <row r="371" ht="12.75">
      <c r="B371" s="35" t="s">
        <v>171</v>
      </c>
    </row>
    <row r="373" spans="1:7" ht="12.75">
      <c r="A373" s="5"/>
      <c r="B373" s="6" t="s">
        <v>93</v>
      </c>
      <c r="C373" s="7"/>
      <c r="D373" s="7"/>
      <c r="E373" s="7"/>
      <c r="F373" s="7"/>
      <c r="G373" s="8"/>
    </row>
    <row r="374" spans="1:7" ht="12.75">
      <c r="A374" s="9"/>
      <c r="B374" s="10"/>
      <c r="C374" s="27"/>
      <c r="D374" s="27"/>
      <c r="E374" s="27"/>
      <c r="F374" s="27"/>
      <c r="G374" s="12"/>
    </row>
    <row r="375" spans="1:7" ht="12.75">
      <c r="A375" s="9">
        <v>1602</v>
      </c>
      <c r="B375" s="10" t="s">
        <v>13</v>
      </c>
      <c r="C375" s="11">
        <f>'[43]Department Budget'!$E$10</f>
        <v>8454</v>
      </c>
      <c r="D375" s="11">
        <f>'[43]Department Budget'!$F$10</f>
        <v>8454</v>
      </c>
      <c r="E375" s="11">
        <f>'[43]Department Budget'!$G$10</f>
        <v>8454</v>
      </c>
      <c r="F375" s="11"/>
      <c r="G375" s="12">
        <f>(E375/C375)-1</f>
        <v>0</v>
      </c>
    </row>
    <row r="376" spans="1:7" ht="12.75">
      <c r="A376" s="9">
        <v>1603</v>
      </c>
      <c r="B376" s="10" t="s">
        <v>18</v>
      </c>
      <c r="C376" s="11">
        <f>'[43]Department Budget'!$E$11</f>
        <v>0</v>
      </c>
      <c r="D376" s="11">
        <f>'[43]Department Budget'!$F$11</f>
        <v>0</v>
      </c>
      <c r="E376" s="11">
        <f>'[43]Department Budget'!$G$11</f>
        <v>0</v>
      </c>
      <c r="F376" s="11"/>
      <c r="G376" s="12">
        <v>0</v>
      </c>
    </row>
    <row r="377" spans="1:7" ht="13.5" thickBot="1">
      <c r="A377" s="13"/>
      <c r="B377" s="13"/>
      <c r="C377" s="14"/>
      <c r="D377" s="14"/>
      <c r="E377" s="14"/>
      <c r="F377" s="14"/>
      <c r="G377" s="15"/>
    </row>
    <row r="378" spans="1:7" ht="12.75">
      <c r="A378" s="16"/>
      <c r="B378" s="16"/>
      <c r="C378" s="17"/>
      <c r="D378" s="17"/>
      <c r="E378" s="17"/>
      <c r="F378" s="17"/>
      <c r="G378" s="12"/>
    </row>
    <row r="379" spans="1:7" ht="12.75">
      <c r="A379" s="18"/>
      <c r="B379" s="19" t="s">
        <v>14</v>
      </c>
      <c r="C379" s="20">
        <f>SUM(C374:C377)</f>
        <v>8454</v>
      </c>
      <c r="D379" s="20">
        <f>SUM(D374:D377)</f>
        <v>8454</v>
      </c>
      <c r="E379" s="20">
        <f>SUM(E374:E377)</f>
        <v>8454</v>
      </c>
      <c r="F379" s="20">
        <f>SUM(F374:F377)</f>
        <v>0</v>
      </c>
      <c r="G379" s="12">
        <f>(E379/C379)-1</f>
        <v>0</v>
      </c>
    </row>
    <row r="380" spans="1:7" ht="12.75">
      <c r="A380" s="18"/>
      <c r="B380" s="19"/>
      <c r="C380" s="20"/>
      <c r="D380" s="20"/>
      <c r="E380" s="20"/>
      <c r="F380" s="20"/>
      <c r="G380" s="21"/>
    </row>
    <row r="381" spans="1:7" ht="12.75">
      <c r="A381" s="5"/>
      <c r="B381" s="6" t="s">
        <v>94</v>
      </c>
      <c r="C381" s="7"/>
      <c r="D381" s="7"/>
      <c r="E381" s="7"/>
      <c r="F381" s="7"/>
      <c r="G381" s="8"/>
    </row>
    <row r="382" spans="1:7" ht="12.75">
      <c r="A382" s="9"/>
      <c r="B382" s="10"/>
      <c r="C382" s="27"/>
      <c r="D382" s="27"/>
      <c r="E382" s="27"/>
      <c r="F382" s="27"/>
      <c r="G382" s="12"/>
    </row>
    <row r="383" spans="1:7" ht="12.75">
      <c r="A383" s="9">
        <v>1611</v>
      </c>
      <c r="B383" s="10" t="s">
        <v>13</v>
      </c>
      <c r="C383" s="22">
        <f>'[44]Department Budget'!$E$9</f>
        <v>17673</v>
      </c>
      <c r="D383" s="22">
        <f>'[44]Department Budget'!$F$9</f>
        <v>17673</v>
      </c>
      <c r="E383" s="22">
        <f>'[44]Department Budget'!$G$9</f>
        <v>17673</v>
      </c>
      <c r="F383" s="11"/>
      <c r="G383" s="12">
        <f>(E383/C383)-1</f>
        <v>0</v>
      </c>
    </row>
    <row r="384" spans="1:7" ht="13.5" thickBot="1">
      <c r="A384" s="13"/>
      <c r="B384" s="13"/>
      <c r="C384" s="14"/>
      <c r="D384" s="14"/>
      <c r="E384" s="14"/>
      <c r="F384" s="14"/>
      <c r="G384" s="15"/>
    </row>
    <row r="385" spans="1:7" ht="12.75">
      <c r="A385" s="16"/>
      <c r="B385" s="16"/>
      <c r="C385" s="17"/>
      <c r="D385" s="17"/>
      <c r="E385" s="17"/>
      <c r="F385" s="17"/>
      <c r="G385" s="12"/>
    </row>
    <row r="386" spans="1:7" ht="12.75">
      <c r="A386" s="18"/>
      <c r="B386" s="19" t="s">
        <v>14</v>
      </c>
      <c r="C386" s="20">
        <f>SUM(C382:C384)</f>
        <v>17673</v>
      </c>
      <c r="D386" s="20">
        <f>SUM(D382:D384)</f>
        <v>17673</v>
      </c>
      <c r="E386" s="20">
        <f>SUM(E382:E384)</f>
        <v>17673</v>
      </c>
      <c r="F386" s="20">
        <f>SUM(F382:F384)</f>
        <v>0</v>
      </c>
      <c r="G386" s="12">
        <f>(E386/C386)-1</f>
        <v>0</v>
      </c>
    </row>
    <row r="387" spans="1:7" ht="12.75">
      <c r="A387" s="18"/>
      <c r="B387" s="19"/>
      <c r="C387" s="20"/>
      <c r="D387" s="20"/>
      <c r="E387" s="20"/>
      <c r="F387" s="20"/>
      <c r="G387" s="12"/>
    </row>
    <row r="389" spans="1:7" ht="12.75">
      <c r="A389" s="5"/>
      <c r="B389" s="6" t="s">
        <v>95</v>
      </c>
      <c r="C389" s="7"/>
      <c r="D389" s="7"/>
      <c r="E389" s="7"/>
      <c r="F389" s="7"/>
      <c r="G389" s="8"/>
    </row>
    <row r="390" spans="1:7" ht="12.75">
      <c r="A390" s="9"/>
      <c r="B390" s="10"/>
      <c r="C390" s="27"/>
      <c r="D390" s="27"/>
      <c r="E390" s="27"/>
      <c r="F390" s="27"/>
      <c r="G390" s="12"/>
    </row>
    <row r="391" spans="1:7" ht="12.75">
      <c r="A391" s="9">
        <v>1621</v>
      </c>
      <c r="B391" s="10" t="s">
        <v>13</v>
      </c>
      <c r="C391" s="22">
        <f>'[45]Department Budget'!$E$9</f>
        <v>600</v>
      </c>
      <c r="D391" s="22">
        <f>'[45]Department Budget'!$F$9</f>
        <v>1100</v>
      </c>
      <c r="E391" s="22">
        <f>'[45]Department Budget'!$G$9</f>
        <v>1100</v>
      </c>
      <c r="F391" s="11"/>
      <c r="G391" s="12">
        <f>(E391/C391)-1</f>
        <v>0.8333333333333333</v>
      </c>
    </row>
    <row r="392" spans="1:7" ht="12.75">
      <c r="A392" s="9">
        <v>1622</v>
      </c>
      <c r="B392" s="10" t="s">
        <v>96</v>
      </c>
      <c r="C392" s="22">
        <f>'[45]Department Budget'!$E$10</f>
        <v>50000</v>
      </c>
      <c r="D392" s="22">
        <f>'[45]Department Budget'!$F$10</f>
        <v>50000</v>
      </c>
      <c r="E392" s="22">
        <f>'[45]Department Budget'!$G$10</f>
        <v>50000</v>
      </c>
      <c r="F392" s="11"/>
      <c r="G392" s="12">
        <f>(E392/C392)-1</f>
        <v>0</v>
      </c>
    </row>
    <row r="393" spans="1:7" ht="12.75">
      <c r="A393" s="9">
        <v>1623</v>
      </c>
      <c r="B393" s="10" t="s">
        <v>18</v>
      </c>
      <c r="C393" s="22">
        <f>'[45]Department Budget'!$E$11</f>
        <v>0</v>
      </c>
      <c r="D393" s="22">
        <f>'[45]Department Budget'!$F$11</f>
        <v>0</v>
      </c>
      <c r="E393" s="22">
        <f>'[45]Department Budget'!$G$11</f>
        <v>0</v>
      </c>
      <c r="F393" s="11"/>
      <c r="G393" s="12">
        <v>0</v>
      </c>
    </row>
    <row r="394" spans="1:7" ht="13.5" thickBot="1">
      <c r="A394" s="13"/>
      <c r="B394" s="13"/>
      <c r="C394" s="14"/>
      <c r="D394" s="14"/>
      <c r="E394" s="14"/>
      <c r="F394" s="14"/>
      <c r="G394" s="15"/>
    </row>
    <row r="395" spans="1:7" ht="12.75">
      <c r="A395" s="16"/>
      <c r="B395" s="16"/>
      <c r="C395" s="17"/>
      <c r="D395" s="17"/>
      <c r="E395" s="17"/>
      <c r="F395" s="17"/>
      <c r="G395" s="12"/>
    </row>
    <row r="396" spans="1:7" s="19" customFormat="1" ht="12.75">
      <c r="A396" s="18"/>
      <c r="B396" s="19" t="s">
        <v>146</v>
      </c>
      <c r="C396" s="20">
        <f>SUM(C391:C394)</f>
        <v>50600</v>
      </c>
      <c r="D396" s="20">
        <f>SUM(D391:D394)</f>
        <v>51100</v>
      </c>
      <c r="E396" s="20">
        <f>SUM(E391:E394)</f>
        <v>51100</v>
      </c>
      <c r="F396" s="20">
        <f>SUM(F391:F394)</f>
        <v>0</v>
      </c>
      <c r="G396" s="12">
        <f>(E396/C396)-1</f>
        <v>0.009881422924901129</v>
      </c>
    </row>
    <row r="397" spans="1:7" ht="12.75">
      <c r="A397" s="16"/>
      <c r="B397" s="16"/>
      <c r="C397" s="17"/>
      <c r="D397" s="17"/>
      <c r="E397" s="17"/>
      <c r="F397" s="17"/>
      <c r="G397" s="12"/>
    </row>
    <row r="398" spans="1:7" ht="12.75">
      <c r="A398" s="16"/>
      <c r="B398" s="16"/>
      <c r="C398" s="17"/>
      <c r="D398" s="17"/>
      <c r="E398" s="17"/>
      <c r="F398" s="17"/>
      <c r="G398" s="12"/>
    </row>
    <row r="399" spans="1:7" ht="12.75">
      <c r="A399" s="5"/>
      <c r="B399" s="6" t="s">
        <v>80</v>
      </c>
      <c r="C399" s="7"/>
      <c r="D399" s="7"/>
      <c r="E399" s="7"/>
      <c r="F399" s="7"/>
      <c r="G399" s="8"/>
    </row>
    <row r="400" spans="1:7" ht="12.75">
      <c r="A400" s="9"/>
      <c r="B400" s="10"/>
      <c r="C400" s="27"/>
      <c r="D400" s="27"/>
      <c r="E400" s="27"/>
      <c r="F400" s="27"/>
      <c r="G400" s="12"/>
    </row>
    <row r="401" spans="1:7" ht="12.75">
      <c r="A401" s="9">
        <v>1631</v>
      </c>
      <c r="B401" s="10" t="s">
        <v>13</v>
      </c>
      <c r="C401" s="22">
        <f>'[46]Department Budget'!$E$9</f>
        <v>760</v>
      </c>
      <c r="D401" s="22">
        <f>'[46]Department Budget'!$F$9</f>
        <v>760</v>
      </c>
      <c r="E401" s="22">
        <f>'[46]Department Budget'!$G$9</f>
        <v>760</v>
      </c>
      <c r="F401" s="11"/>
      <c r="G401" s="12">
        <f>(E401/C401)-1</f>
        <v>0</v>
      </c>
    </row>
    <row r="402" spans="1:7" ht="13.5" thickBot="1">
      <c r="A402" s="13"/>
      <c r="B402" s="13"/>
      <c r="C402" s="14"/>
      <c r="D402" s="14"/>
      <c r="E402" s="14"/>
      <c r="F402" s="14"/>
      <c r="G402" s="15"/>
    </row>
    <row r="403" spans="1:7" ht="12.75">
      <c r="A403" s="16"/>
      <c r="B403" s="16"/>
      <c r="C403" s="17"/>
      <c r="D403" s="17"/>
      <c r="E403" s="17"/>
      <c r="F403" s="17"/>
      <c r="G403" s="12"/>
    </row>
    <row r="404" spans="1:7" ht="12.75">
      <c r="A404" s="18"/>
      <c r="B404" s="19" t="s">
        <v>14</v>
      </c>
      <c r="C404" s="20">
        <f>SUM(C400:C402)</f>
        <v>760</v>
      </c>
      <c r="D404" s="20">
        <f>SUM(D400:D402)</f>
        <v>760</v>
      </c>
      <c r="E404" s="20">
        <f>SUM(E400:E402)</f>
        <v>760</v>
      </c>
      <c r="F404" s="20">
        <f>SUM(F400:F402)</f>
        <v>0</v>
      </c>
      <c r="G404" s="12">
        <f>(E404/C404)-1</f>
        <v>0</v>
      </c>
    </row>
    <row r="406" spans="1:7" ht="12.75">
      <c r="A406" s="5"/>
      <c r="B406" s="6" t="s">
        <v>91</v>
      </c>
      <c r="C406" s="7"/>
      <c r="D406" s="7"/>
      <c r="E406" s="7"/>
      <c r="F406" s="7"/>
      <c r="G406" s="8"/>
    </row>
    <row r="407" spans="1:7" ht="12.75">
      <c r="A407" s="9"/>
      <c r="B407" s="10"/>
      <c r="C407" s="27"/>
      <c r="D407" s="27"/>
      <c r="E407" s="27"/>
      <c r="F407" s="27"/>
      <c r="G407" s="12"/>
    </row>
    <row r="408" spans="1:7" ht="12.75">
      <c r="A408">
        <v>1640</v>
      </c>
      <c r="B408" s="10" t="s">
        <v>81</v>
      </c>
      <c r="C408" s="11">
        <f>'[47]Department Budget'!$E$8</f>
        <v>1550</v>
      </c>
      <c r="D408" s="11">
        <f>'[47]Department Budget'!$F$8</f>
        <v>1550</v>
      </c>
      <c r="E408" s="11">
        <f>'[47]Department Budget'!$G$8</f>
        <v>1550</v>
      </c>
      <c r="F408" s="11"/>
      <c r="G408" s="12">
        <f>(E408/C408)-1</f>
        <v>0</v>
      </c>
    </row>
    <row r="409" spans="1:7" ht="13.5" thickBot="1">
      <c r="A409" s="13"/>
      <c r="B409" s="13"/>
      <c r="C409" s="14"/>
      <c r="D409" s="14"/>
      <c r="E409" s="14"/>
      <c r="F409" s="14"/>
      <c r="G409" s="15"/>
    </row>
    <row r="410" spans="1:7" ht="12.75">
      <c r="A410" s="16"/>
      <c r="B410" s="16"/>
      <c r="C410" s="17"/>
      <c r="D410" s="17"/>
      <c r="E410" s="17"/>
      <c r="F410" s="17"/>
      <c r="G410" s="12"/>
    </row>
    <row r="411" spans="1:7" ht="12.75">
      <c r="A411" s="18"/>
      <c r="B411" s="19" t="s">
        <v>14</v>
      </c>
      <c r="C411" s="20">
        <f>SUM(C407:C409)</f>
        <v>1550</v>
      </c>
      <c r="D411" s="20">
        <f>SUM(D407:D409)</f>
        <v>1550</v>
      </c>
      <c r="E411" s="20">
        <f>SUM(E407:E409)</f>
        <v>1550</v>
      </c>
      <c r="F411" s="20">
        <f>SUM(F407:F409)</f>
        <v>0</v>
      </c>
      <c r="G411" s="12">
        <f>(E411/C411)-1</f>
        <v>0</v>
      </c>
    </row>
    <row r="412" spans="1:7" ht="12.75">
      <c r="A412" s="16"/>
      <c r="B412" s="16"/>
      <c r="C412" s="17"/>
      <c r="D412" s="17"/>
      <c r="E412" s="17"/>
      <c r="F412" s="17"/>
      <c r="G412" s="12"/>
    </row>
    <row r="413" spans="1:7" ht="12.75">
      <c r="A413" s="16"/>
      <c r="B413" s="16"/>
      <c r="C413" s="17"/>
      <c r="D413" s="17"/>
      <c r="E413" s="17"/>
      <c r="F413" s="17"/>
      <c r="G413" s="12"/>
    </row>
    <row r="414" spans="1:7" ht="12.75">
      <c r="A414" s="5"/>
      <c r="B414" s="6" t="s">
        <v>82</v>
      </c>
      <c r="C414" s="7"/>
      <c r="D414" s="7"/>
      <c r="E414" s="7"/>
      <c r="F414" s="7"/>
      <c r="G414" s="8"/>
    </row>
    <row r="415" spans="1:7" ht="12.75">
      <c r="A415" s="9"/>
      <c r="B415" s="10"/>
      <c r="C415" s="27"/>
      <c r="D415" s="27"/>
      <c r="E415" s="27"/>
      <c r="F415" s="27"/>
      <c r="G415" s="12"/>
    </row>
    <row r="416" spans="1:7" ht="12.75">
      <c r="A416">
        <v>1650</v>
      </c>
      <c r="B416" s="10" t="s">
        <v>13</v>
      </c>
      <c r="C416" s="11">
        <f>'[48]Department Budget'!$E$8</f>
        <v>800</v>
      </c>
      <c r="D416" s="11">
        <f>'[48]Department Budget'!$F$8</f>
        <v>2000</v>
      </c>
      <c r="E416" s="11">
        <f>'[48]Department Budget'!$G$8</f>
        <v>800</v>
      </c>
      <c r="F416" s="11"/>
      <c r="G416" s="12">
        <f>(E416/C416)-1</f>
        <v>0</v>
      </c>
    </row>
    <row r="417" spans="1:7" ht="13.5" thickBot="1">
      <c r="A417" s="13"/>
      <c r="B417" s="13"/>
      <c r="C417" s="14"/>
      <c r="D417" s="14"/>
      <c r="E417" s="14"/>
      <c r="F417" s="14"/>
      <c r="G417" s="15"/>
    </row>
    <row r="418" spans="1:7" ht="12.75">
      <c r="A418" s="16"/>
      <c r="B418" s="16"/>
      <c r="C418" s="17"/>
      <c r="D418" s="17"/>
      <c r="E418" s="17"/>
      <c r="F418" s="17"/>
      <c r="G418" s="12"/>
    </row>
    <row r="419" spans="1:7" ht="12.75">
      <c r="A419" s="18"/>
      <c r="B419" s="19" t="s">
        <v>14</v>
      </c>
      <c r="C419" s="20">
        <f>SUM(C415:C417)</f>
        <v>800</v>
      </c>
      <c r="D419" s="20">
        <f>SUM(D415:D417)</f>
        <v>2000</v>
      </c>
      <c r="E419" s="20">
        <f>SUM(E415:E417)</f>
        <v>800</v>
      </c>
      <c r="F419" s="20">
        <f>SUM(F415:F417)</f>
        <v>0</v>
      </c>
      <c r="G419" s="12">
        <f>(E419/C419)-1</f>
        <v>0</v>
      </c>
    </row>
    <row r="420" spans="1:7" ht="12.75">
      <c r="A420" s="18"/>
      <c r="B420" s="19"/>
      <c r="C420" s="20"/>
      <c r="D420" s="20"/>
      <c r="E420" s="20"/>
      <c r="F420" s="20"/>
      <c r="G420" s="12"/>
    </row>
    <row r="421" spans="1:7" ht="12.75">
      <c r="A421" s="5"/>
      <c r="B421" s="6" t="s">
        <v>97</v>
      </c>
      <c r="C421" s="7"/>
      <c r="D421" s="7"/>
      <c r="E421" s="7"/>
      <c r="F421" s="7"/>
      <c r="G421" s="8"/>
    </row>
    <row r="422" spans="1:7" ht="12.75">
      <c r="A422" s="23"/>
      <c r="B422" s="24"/>
      <c r="C422" s="25"/>
      <c r="D422" s="25"/>
      <c r="E422" s="25"/>
      <c r="F422" s="25"/>
      <c r="G422" s="26"/>
    </row>
    <row r="423" spans="1:7" ht="12.75">
      <c r="A423" s="23">
        <v>1662</v>
      </c>
      <c r="B423" s="30" t="s">
        <v>13</v>
      </c>
      <c r="C423" s="75">
        <f>'[49]Department Budget'!$E$10</f>
        <v>195621</v>
      </c>
      <c r="D423" s="75">
        <f>'[49]Department Budget'!$F$10</f>
        <v>200998</v>
      </c>
      <c r="E423" s="75">
        <f>'[49]Department Budget'!$G$10</f>
        <v>200498</v>
      </c>
      <c r="F423" s="72"/>
      <c r="G423" s="73">
        <f>(E423/C423)-1</f>
        <v>0.024930861206107657</v>
      </c>
    </row>
    <row r="424" spans="1:7" ht="12.75">
      <c r="A424" s="23">
        <v>1663</v>
      </c>
      <c r="B424" s="30" t="s">
        <v>18</v>
      </c>
      <c r="C424" s="75">
        <f>'[49]Department Budget'!$E$11</f>
        <v>0</v>
      </c>
      <c r="D424" s="75">
        <f>'[49]Department Budget'!$F$11</f>
        <v>0</v>
      </c>
      <c r="E424" s="75">
        <f>'[49]Department Budget'!$G$11</f>
        <v>0</v>
      </c>
      <c r="F424" s="72"/>
      <c r="G424" s="73">
        <v>0</v>
      </c>
    </row>
    <row r="425" spans="1:7" ht="13.5" thickBot="1">
      <c r="A425" s="13"/>
      <c r="B425" s="13"/>
      <c r="C425" s="14"/>
      <c r="D425" s="14"/>
      <c r="E425" s="14"/>
      <c r="F425" s="14"/>
      <c r="G425" s="15"/>
    </row>
    <row r="426" spans="1:7" ht="12.75">
      <c r="A426" s="16"/>
      <c r="B426" s="16"/>
      <c r="C426" s="17"/>
      <c r="D426" s="17"/>
      <c r="E426" s="17"/>
      <c r="F426" s="17"/>
      <c r="G426" s="12"/>
    </row>
    <row r="427" spans="1:7" ht="12.75">
      <c r="A427" s="18"/>
      <c r="B427" s="19" t="s">
        <v>14</v>
      </c>
      <c r="C427" s="20">
        <f>SUM(C423:C425)</f>
        <v>195621</v>
      </c>
      <c r="D427" s="20">
        <f>SUM(D423:D425)</f>
        <v>200998</v>
      </c>
      <c r="E427" s="20">
        <f>SUM(E423:E425)</f>
        <v>200498</v>
      </c>
      <c r="F427" s="20">
        <f>SUM(F423:F425)</f>
        <v>0</v>
      </c>
      <c r="G427" s="12">
        <f>(E427/C427)-1</f>
        <v>0.024930861206107657</v>
      </c>
    </row>
    <row r="430" spans="1:7" ht="12.75">
      <c r="A430" s="5"/>
      <c r="B430" s="6" t="s">
        <v>99</v>
      </c>
      <c r="C430" s="7"/>
      <c r="D430" s="7"/>
      <c r="E430" s="7"/>
      <c r="F430" s="7"/>
      <c r="G430" s="8"/>
    </row>
    <row r="431" spans="1:7" ht="12.75">
      <c r="A431" s="9"/>
      <c r="B431" s="10"/>
      <c r="C431" s="27"/>
      <c r="D431" s="27"/>
      <c r="E431" s="27"/>
      <c r="F431" s="27"/>
      <c r="G431" s="12"/>
    </row>
    <row r="432" spans="1:7" ht="12.75">
      <c r="A432" s="9">
        <v>1670</v>
      </c>
      <c r="B432" s="10" t="s">
        <v>13</v>
      </c>
      <c r="C432" s="11">
        <f>'[50]Department Budget'!$E$8</f>
        <v>500</v>
      </c>
      <c r="D432" s="11">
        <f>'[50]Department Budget'!$F$8</f>
        <v>500</v>
      </c>
      <c r="E432" s="11">
        <f>'[50]Department Budget'!$G$8</f>
        <v>500</v>
      </c>
      <c r="F432" s="11"/>
      <c r="G432" s="12">
        <f>(E432/C432)-1</f>
        <v>0</v>
      </c>
    </row>
    <row r="433" spans="1:7" ht="12.75">
      <c r="A433" s="36">
        <v>1671</v>
      </c>
      <c r="B433" s="38" t="s">
        <v>100</v>
      </c>
      <c r="C433" s="11">
        <f>'[50]Department Budget'!$E$9</f>
        <v>0</v>
      </c>
      <c r="D433" s="11">
        <f>'[50]Department Budget'!$F$9</f>
        <v>0</v>
      </c>
      <c r="E433" s="11">
        <f>'[50]Department Budget'!$G$9</f>
        <v>0</v>
      </c>
      <c r="F433" s="37"/>
      <c r="G433" s="12">
        <v>0</v>
      </c>
    </row>
    <row r="434" spans="1:7" ht="13.5" thickBot="1">
      <c r="A434" s="13"/>
      <c r="B434" s="13"/>
      <c r="C434" s="14"/>
      <c r="D434" s="14"/>
      <c r="E434" s="14"/>
      <c r="F434" s="14"/>
      <c r="G434" s="15"/>
    </row>
    <row r="435" spans="1:7" ht="12.75">
      <c r="A435" s="16"/>
      <c r="B435" s="16"/>
      <c r="C435" s="17"/>
      <c r="D435" s="17"/>
      <c r="E435" s="17"/>
      <c r="F435" s="17"/>
      <c r="G435" s="12"/>
    </row>
    <row r="436" spans="1:7" ht="12.75">
      <c r="A436" s="18"/>
      <c r="B436" s="19" t="s">
        <v>14</v>
      </c>
      <c r="C436" s="20">
        <f>SUM(C431:C434)</f>
        <v>500</v>
      </c>
      <c r="D436" s="20">
        <f>SUM(D431:D434)</f>
        <v>500</v>
      </c>
      <c r="E436" s="20">
        <f>SUM(E431:E434)</f>
        <v>500</v>
      </c>
      <c r="F436" s="20">
        <f>SUM(F431:F434)</f>
        <v>0</v>
      </c>
      <c r="G436" s="12">
        <f>(E436/C436)-1</f>
        <v>0</v>
      </c>
    </row>
    <row r="439" spans="1:7" ht="12.75">
      <c r="A439" s="5"/>
      <c r="B439" s="6" t="s">
        <v>101</v>
      </c>
      <c r="C439" s="7"/>
      <c r="D439" s="7"/>
      <c r="E439" s="7"/>
      <c r="F439" s="7"/>
      <c r="G439" s="8"/>
    </row>
    <row r="440" spans="1:7" ht="12.75">
      <c r="A440" s="9"/>
      <c r="B440" s="10"/>
      <c r="C440" s="27"/>
      <c r="D440" s="27"/>
      <c r="E440" s="27"/>
      <c r="F440" s="27"/>
      <c r="G440" s="12"/>
    </row>
    <row r="441" spans="1:7" ht="12.75">
      <c r="A441" s="9">
        <v>1681</v>
      </c>
      <c r="B441" s="10" t="s">
        <v>102</v>
      </c>
      <c r="C441" s="27">
        <f>'[51]Department Budget'!$E$9</f>
        <v>27989</v>
      </c>
      <c r="D441" s="27">
        <f>'[51]Department Budget'!$F$9</f>
        <v>28747</v>
      </c>
      <c r="E441" s="27">
        <f>'[51]Department Budget'!$G$9</f>
        <v>28747</v>
      </c>
      <c r="F441" s="11"/>
      <c r="G441" s="12">
        <v>0</v>
      </c>
    </row>
    <row r="442" spans="1:7" ht="12.75">
      <c r="A442" s="9">
        <v>1682</v>
      </c>
      <c r="B442" s="10" t="s">
        <v>162</v>
      </c>
      <c r="C442" s="27">
        <f>'[51]Department Budget'!$E$10</f>
        <v>9000</v>
      </c>
      <c r="D442" s="27">
        <f>'[51]Department Budget'!$F$10</f>
        <v>9000</v>
      </c>
      <c r="E442" s="27">
        <f>'[51]Department Budget'!$G$10</f>
        <v>9000</v>
      </c>
      <c r="F442" s="2"/>
      <c r="G442" s="12">
        <v>0</v>
      </c>
    </row>
    <row r="443" spans="1:7" ht="13.5" thickBot="1">
      <c r="A443" s="13"/>
      <c r="B443" s="13"/>
      <c r="C443" s="14"/>
      <c r="D443" s="14"/>
      <c r="E443" s="14"/>
      <c r="F443" s="14"/>
      <c r="G443" s="15"/>
    </row>
    <row r="444" spans="1:7" ht="12.75">
      <c r="A444" s="16"/>
      <c r="B444" s="16"/>
      <c r="C444" s="17"/>
      <c r="D444" s="17"/>
      <c r="E444" s="17"/>
      <c r="F444" s="17"/>
      <c r="G444" s="12"/>
    </row>
    <row r="445" spans="1:7" ht="12.75">
      <c r="A445" s="18"/>
      <c r="B445" s="19" t="s">
        <v>14</v>
      </c>
      <c r="C445" s="20">
        <f>SUM(C440:C443)</f>
        <v>36989</v>
      </c>
      <c r="D445" s="20">
        <f>SUM(D440:D443)</f>
        <v>37747</v>
      </c>
      <c r="E445" s="20">
        <f>SUM(E440:E443)</f>
        <v>37747</v>
      </c>
      <c r="F445" s="20">
        <f>SUM(F440:F443)</f>
        <v>0</v>
      </c>
      <c r="G445" s="12">
        <f>(E445/C445)-1</f>
        <v>0.020492578874800715</v>
      </c>
    </row>
    <row r="447" spans="1:7" ht="12.75">
      <c r="A447" s="5"/>
      <c r="B447" s="6" t="s">
        <v>103</v>
      </c>
      <c r="C447" s="7"/>
      <c r="D447" s="7"/>
      <c r="E447" s="7"/>
      <c r="F447" s="7"/>
      <c r="G447" s="8"/>
    </row>
    <row r="448" spans="1:7" ht="12.75">
      <c r="A448" s="9"/>
      <c r="B448" s="10"/>
      <c r="C448" s="27"/>
      <c r="D448" s="27"/>
      <c r="E448" s="27"/>
      <c r="F448" s="27"/>
      <c r="G448" s="12"/>
    </row>
    <row r="449" spans="1:7" ht="12.75">
      <c r="A449" s="23">
        <v>1691</v>
      </c>
      <c r="B449" s="30" t="s">
        <v>104</v>
      </c>
      <c r="C449" s="11">
        <f>'[52]Department Budget'!$E$9</f>
        <v>7000</v>
      </c>
      <c r="D449" s="11">
        <f>'[52]Department Budget'!$F$9</f>
        <v>7000</v>
      </c>
      <c r="E449" s="11">
        <f>'[52]Department Budget'!$G$9</f>
        <v>7000</v>
      </c>
      <c r="F449" s="75"/>
      <c r="G449" s="73">
        <f>(E449/C449)-1</f>
        <v>0</v>
      </c>
    </row>
    <row r="450" spans="1:7" ht="12.75">
      <c r="A450" s="23">
        <v>1692</v>
      </c>
      <c r="B450" s="30" t="s">
        <v>105</v>
      </c>
      <c r="C450" s="11">
        <f>'[52]Department Budget'!$E$10</f>
        <v>2385</v>
      </c>
      <c r="D450" s="11">
        <f>'[52]Department Budget'!$F$10</f>
        <v>2385</v>
      </c>
      <c r="E450" s="11">
        <f>'[52]Department Budget'!$G$10</f>
        <v>2385</v>
      </c>
      <c r="F450" s="72"/>
      <c r="G450" s="73">
        <f>(E450/C450)-1</f>
        <v>0</v>
      </c>
    </row>
    <row r="451" spans="1:7" ht="13.5" thickBot="1">
      <c r="A451" s="13"/>
      <c r="B451" s="13"/>
      <c r="C451" s="14"/>
      <c r="D451" s="14"/>
      <c r="E451" s="14"/>
      <c r="F451" s="14"/>
      <c r="G451" s="15"/>
    </row>
    <row r="452" spans="1:7" ht="12.75">
      <c r="A452" s="16"/>
      <c r="B452" s="16"/>
      <c r="C452" s="17"/>
      <c r="D452" s="17"/>
      <c r="E452" s="17"/>
      <c r="F452" s="17"/>
      <c r="G452" s="12"/>
    </row>
    <row r="453" spans="1:7" ht="12.75">
      <c r="A453" s="18"/>
      <c r="B453" s="19" t="s">
        <v>14</v>
      </c>
      <c r="C453" s="20">
        <f>SUM(C448:C451)</f>
        <v>9385</v>
      </c>
      <c r="D453" s="20">
        <f>SUM(D448:D451)</f>
        <v>9385</v>
      </c>
      <c r="E453" s="20">
        <f>SUM(E448:E451)</f>
        <v>9385</v>
      </c>
      <c r="F453" s="20">
        <f>SUM(F448:F451)</f>
        <v>0</v>
      </c>
      <c r="G453" s="12">
        <f>(E453/C453)-1</f>
        <v>0</v>
      </c>
    </row>
    <row r="454" spans="1:7" ht="12.75">
      <c r="A454" s="16"/>
      <c r="B454" s="16"/>
      <c r="C454" s="17"/>
      <c r="D454" s="17"/>
      <c r="E454" s="17"/>
      <c r="F454" s="17"/>
      <c r="G454" s="12"/>
    </row>
    <row r="455" spans="3:6" ht="12.75">
      <c r="C455" s="2"/>
      <c r="D455" s="3" t="s">
        <v>173</v>
      </c>
      <c r="E455" s="3" t="s">
        <v>173</v>
      </c>
      <c r="F455" s="3" t="s">
        <v>163</v>
      </c>
    </row>
    <row r="456" spans="3:7" ht="12.75">
      <c r="C456" s="3" t="s">
        <v>168</v>
      </c>
      <c r="D456" s="3" t="s">
        <v>6</v>
      </c>
      <c r="E456" s="3" t="s">
        <v>8</v>
      </c>
      <c r="F456" s="3" t="s">
        <v>11</v>
      </c>
      <c r="G456" s="1" t="s">
        <v>0</v>
      </c>
    </row>
    <row r="457" spans="1:7" ht="12.75">
      <c r="A457" s="1" t="s">
        <v>4</v>
      </c>
      <c r="B457" s="1" t="s">
        <v>1</v>
      </c>
      <c r="C457" s="3" t="s">
        <v>5</v>
      </c>
      <c r="D457" s="3" t="s">
        <v>7</v>
      </c>
      <c r="E457" s="3" t="s">
        <v>10</v>
      </c>
      <c r="F457" s="3" t="s">
        <v>10</v>
      </c>
      <c r="G457" s="1" t="s">
        <v>3</v>
      </c>
    </row>
    <row r="458" ht="12.75">
      <c r="E458" s="3"/>
    </row>
    <row r="460" spans="1:7" ht="12.75">
      <c r="A460" s="5"/>
      <c r="B460" s="6" t="s">
        <v>154</v>
      </c>
      <c r="C460" s="7"/>
      <c r="D460" s="7"/>
      <c r="E460" s="7"/>
      <c r="F460" s="7"/>
      <c r="G460" s="8"/>
    </row>
    <row r="461" spans="1:7" ht="12.75">
      <c r="A461" s="9"/>
      <c r="B461" s="10"/>
      <c r="C461" s="27"/>
      <c r="D461" s="27"/>
      <c r="E461" s="27"/>
      <c r="F461" s="27"/>
      <c r="G461" s="12"/>
    </row>
    <row r="462" spans="1:7" ht="12.75">
      <c r="A462" s="23">
        <v>1702</v>
      </c>
      <c r="B462" s="30" t="s">
        <v>13</v>
      </c>
      <c r="C462" s="11">
        <f>'[53]Department Budget'!$E$10</f>
        <v>122454</v>
      </c>
      <c r="D462" s="11">
        <f>'[53]Department Budget'!$F$10</f>
        <v>149540</v>
      </c>
      <c r="E462" s="11">
        <f>'[53]Department Budget'!$G$10</f>
        <v>139940</v>
      </c>
      <c r="F462" s="75"/>
      <c r="G462" s="73">
        <f>(E462/C462)-1</f>
        <v>0.14279647867770762</v>
      </c>
    </row>
    <row r="463" spans="1:7" ht="12.75">
      <c r="A463" s="23">
        <v>1703</v>
      </c>
      <c r="B463" s="30" t="s">
        <v>18</v>
      </c>
      <c r="C463" s="11">
        <f>'[53]Department Budget'!$E$11</f>
        <v>0</v>
      </c>
      <c r="D463" s="11">
        <f>'[53]Department Budget'!$F$11</f>
        <v>0</v>
      </c>
      <c r="E463" s="11">
        <f>'[53]Department Budget'!$G$11</f>
        <v>0</v>
      </c>
      <c r="F463" s="72"/>
      <c r="G463" s="73">
        <v>0</v>
      </c>
    </row>
    <row r="464" spans="1:7" ht="13.5" thickBot="1">
      <c r="A464" s="13"/>
      <c r="B464" s="13"/>
      <c r="C464" s="14"/>
      <c r="D464" s="14"/>
      <c r="E464" s="14"/>
      <c r="F464" s="14"/>
      <c r="G464" s="15"/>
    </row>
    <row r="465" spans="1:7" ht="12.75">
      <c r="A465" s="16"/>
      <c r="B465" s="16"/>
      <c r="C465" s="17"/>
      <c r="D465" s="17"/>
      <c r="E465" s="17"/>
      <c r="F465" s="17"/>
      <c r="G465" s="12"/>
    </row>
    <row r="466" spans="1:7" ht="12.75">
      <c r="A466" s="18"/>
      <c r="B466" s="19" t="s">
        <v>14</v>
      </c>
      <c r="C466" s="20">
        <f>SUM(C461:C464)</f>
        <v>122454</v>
      </c>
      <c r="D466" s="20">
        <f>SUM(D461:D464)</f>
        <v>149540</v>
      </c>
      <c r="E466" s="20">
        <f>SUM(E461:E464)</f>
        <v>139940</v>
      </c>
      <c r="F466" s="20">
        <f>SUM(F461:F464)</f>
        <v>0</v>
      </c>
      <c r="G466" s="12">
        <f>(E466/C466)-1</f>
        <v>0.14279647867770762</v>
      </c>
    </row>
    <row r="469" spans="1:7" s="33" customFormat="1" ht="15.75">
      <c r="A469" s="33" t="s">
        <v>147</v>
      </c>
      <c r="C469" s="39">
        <f>SUM(C379+C386+C396+C404+C411+C419+C427+C436+C445+C453+C466)</f>
        <v>444786</v>
      </c>
      <c r="D469" s="39">
        <f>SUM(D379+D386+D396+D404+D411+D419+D427+D436+D445+D453+D466)</f>
        <v>479707</v>
      </c>
      <c r="E469" s="39">
        <f>SUM(E379+E386+E396+E404+E411+E419+E427+E436+E445+E453+E466)</f>
        <v>468407</v>
      </c>
      <c r="F469" s="39">
        <f>SUM(F379+F386+F396+F404+F411+F419+F427+F436+F445+F453+F466)</f>
        <v>0</v>
      </c>
      <c r="G469" s="12">
        <f>(E469/C469)-1</f>
        <v>0.053106437702625575</v>
      </c>
    </row>
    <row r="470" s="33" customFormat="1" ht="15.75">
      <c r="A470" s="33" t="s">
        <v>148</v>
      </c>
    </row>
    <row r="473" spans="1:7" s="33" customFormat="1" ht="15.75">
      <c r="A473" s="33" t="s">
        <v>118</v>
      </c>
      <c r="C473" s="39">
        <f>SUM(C147+C224+C294+C367+C469)</f>
        <v>2800773</v>
      </c>
      <c r="D473" s="39">
        <f>SUM(D147+D224+D294+D367+D469)</f>
        <v>2921218</v>
      </c>
      <c r="E473" s="39">
        <f>SUM(E147+E224+E294+E367+E469)</f>
        <v>2784913</v>
      </c>
      <c r="F473" s="39" t="e">
        <f>SUM(F147+F224+F294+#REF!+F367+F469+#REF!+#REF!)</f>
        <v>#REF!</v>
      </c>
      <c r="G473" s="40">
        <f>(E473/C473)-1</f>
        <v>-0.005662722398423581</v>
      </c>
    </row>
    <row r="476" ht="12.75">
      <c r="E476" s="69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383:E40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Stratford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MHaddad</dc:creator>
  <cp:keywords/>
  <dc:description/>
  <cp:lastModifiedBy>Patricia DuFresne</cp:lastModifiedBy>
  <cp:lastPrinted>2018-04-03T16:06:30Z</cp:lastPrinted>
  <dcterms:created xsi:type="dcterms:W3CDTF">2007-01-04T19:28:42Z</dcterms:created>
  <dcterms:modified xsi:type="dcterms:W3CDTF">2018-06-07T20:12:26Z</dcterms:modified>
  <cp:category/>
  <cp:version/>
  <cp:contentType/>
  <cp:contentStatus/>
</cp:coreProperties>
</file>